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<sst xmlns="http://schemas.openxmlformats.org/spreadsheetml/2006/main" count="877" uniqueCount="254">
  <si>
    <t>Neighborhood Legal Services Of LA County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</si>
  <si>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</si>
  <si>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</si>
  <si>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</si>
  <si>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</si>
  <si>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</si>
  <si>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</si>
  <si>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</si>
  <si>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</si>
  <si>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</si>
  <si>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</si>
  <si>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</si>
  <si>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</si>
  <si>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</si>
  <si>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</si>
  <si>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</si>
  <si>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</si>
  <si>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</si>
  <si>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</si>
  <si>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</si>
  <si>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</si>
  <si>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</si>
  <si>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</si>
  <si>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</si>
  <si>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</si>
  <si>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</si>
  <si>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</si>
  <si>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</si>
  <si>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</si>
  <si>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</si>
  <si>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</si>
  <si>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</si>
  <si>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</si>
  <si>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</si>
  <si>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</si>
  <si>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</si>
  <si>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</si>
  <si>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</si>
  <si>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</si>
  <si>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</si>
  <si>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</si>
  <si>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</si>
  <si>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</si>
  <si>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</si>
  <si>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</si>
  <si>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</si>
  <si>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</si>
  <si>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</si>
  <si>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</si>
  <si>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</si>
  <si>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</si>
  <si>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</si>
  <si>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</si>
  <si>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</si>
  <si>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</si>
  <si>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</si>
  <si>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</si>
  <si>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</si>
  <si>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</si>
  <si>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</si>
  <si>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</si>
  <si>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</si>
  <si>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</si>
  <si>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</si>
  <si>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Attorney Fees</t>
  </si>
  <si>
    <t>Fellowship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</si>
  <si>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</si>
  <si>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</si>
  <si>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</si>
  <si>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</si>
  <si>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</si>
  <si>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</si>
  <si>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</si>
  <si>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</si>
  <si>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</si>
  <si>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</si>
  <si>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</si>
  <si>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</si>
  <si>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</si>
  <si>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</si>
  <si>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</si>
  <si>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</si>
  <si>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</si>
  <si>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</si>
  <si>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</si>
  <si>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</si>
  <si>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</si>
  <si>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</si>
  <si>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</si>
  <si>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</si>
  <si>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</si>
  <si>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</si>
  <si>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</si>
  <si>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</si>
  <si>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</si>
  <si>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</si>
  <si>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</si>
  <si>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</si>
  <si>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Cy Pres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</si>
  <si>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</si>
  <si>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</si>
  <si>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</si>
  <si>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</si>
  <si>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</si>
  <si>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</si>
  <si>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</si>
  <si>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</si>
  <si>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</si>
  <si>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</si>
  <si>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</si>
  <si>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</si>
  <si>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</si>
  <si>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</si>
  <si>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</si>
  <si>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</si>
  <si>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</si>
  <si>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</si>
  <si>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</si>
  <si>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</si>
  <si>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</si>
  <si>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</si>
  <si>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</si>
  <si>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</si>
  <si>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</si>
  <si>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</si>
  <si>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</si>
  <si>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</si>
  <si>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</si>
  <si>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</si>
  <si>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</si>
  <si>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</si>
  <si>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</si>
  <si>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</si>
  <si>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</si>
  <si>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</si>
  <si>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</si>
  <si>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subscriptions</t>
  </si>
  <si>
    <t>Library maintenance</t>
  </si>
  <si>
    <t>Litigation</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</si>
  <si>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</si>
  <si>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</si>
  <si>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</si>
  <si>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</si>
  <si>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</si>
  <si>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</si>
  <si>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</si>
  <si>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</si>
  <si>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</si>
  <si>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</si>
  <si>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</si>
  <si>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</si>
  <si>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</si>
  <si>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</si>
  <si>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</si>
  <si>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</si>
  <si>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</si>
  <si>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</si>
  <si>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</si>
  <si>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</si>
  <si>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</si>
  <si>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</si>
  <si>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</si>
  <si>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</si>
  <si>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</si>
  <si>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</si>
  <si>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</si>
  <si>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</si>
  <si>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</si>
  <si>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</si>
  <si>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</si>
  <si>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</si>
  <si>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</si>
  <si>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</si>
  <si>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</si>
  <si>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</si>
  <si>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</si>
  <si>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</si>
  <si>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</si>
  <si>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</si>
  <si>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</si>
  <si>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</si>
  <si>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</si>
  <si>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</si>
  <si>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</si>
  <si>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</si>
  <si>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</si>
  <si>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</si>
  <si>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</si>
  <si>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</si>
  <si>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</si>
  <si>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</si>
  <si>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</si>
  <si>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</si>
  <si>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</si>
  <si>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</si>
  <si>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</si>
  <si>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</si>
  <si>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</si>
  <si>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</si>
  <si>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</si>
  <si>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</si>
  <si>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</si>
  <si>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</si>
  <si>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</si>
  <si>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</si>
  <si>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</si>
  <si>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</si>
  <si>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</si>
  <si>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</si>
  <si>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</si>
  <si>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</si>
  <si>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</si>
  <si>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</si>
  <si>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</si>
  <si>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</si>
  <si>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</si>
  <si>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</si>
  <si>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</si>
  <si>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</si>
  <si>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</si>
  <si>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</si>
  <si>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</si>
  <si>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</si>
  <si>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</si>
  <si>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</si>
  <si>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</si>
  <si>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</si>
  <si>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</si>
  <si>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</si>
  <si>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</si>
  <si>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</si>
  <si>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</si>
  <si>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</si>
  <si>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</si>
  <si>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</si>
  <si>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</si>
  <si>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</si>
  <si>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</si>
  <si>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</si>
  <si>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</si>
  <si>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</si>
  <si>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</si>
  <si>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Right-of-use asset termination</t>
  </si>
  <si>
    <t xml:space="preserve"> Library 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</si>
  <si>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</si>
  <si>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</si>
  <si>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Library Maintenance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</si>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</sst>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8">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7" numFmtId="164" xfId="0" applyAlignment="1" applyBorder="1" applyFont="1" applyNumberFormat="1">
      <alignment horizontal="right" readingOrder="0" vertical="bottom"/>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0" fontId="13" numFmtId="0" xfId="0" applyAlignment="1" applyBorder="1" applyFont="1">
      <alignment shrinkToFit="0" vertical="bottom" wrapText="0"/>
    </xf>
    <xf borderId="1" fillId="8" fontId="17" numFmtId="164" xfId="0" applyAlignment="1" applyBorder="1" applyFont="1" applyNumberFormat="1">
      <alignment horizontal="right" readingOrder="0" vertical="top"/>
    </xf>
    <xf borderId="1" fillId="8" fontId="17" numFmtId="164" xfId="0" applyAlignment="1" applyBorder="1" applyFont="1" applyNumberFormat="1">
      <alignment horizontal="right" vertical="top"/>
    </xf>
    <xf borderId="1" fillId="8"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8" fontId="13" numFmtId="164" xfId="0" applyAlignment="1" applyBorder="1" applyFont="1" applyNumberFormat="1">
      <alignment readingOrder="0" shrinkToFit="0" vertical="bottom" wrapText="0"/>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3" numFmtId="164" xfId="0" applyAlignment="1" applyBorder="1" applyFont="1" applyNumberForma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9" t="str">
        <f>'READ HERE FIRST'!A5</f>
        <v>Neighborhood Legal Services Of LA County</v>
      </c>
      <c r="B1" s="2">
        <f>'Revenues 2023'!C1</f>
        <v>2023</v>
      </c>
      <c r="C1" s="140"/>
      <c r="D1" s="140"/>
      <c r="E1" s="141"/>
      <c r="F1" s="43"/>
      <c r="G1" s="43"/>
      <c r="H1" s="43"/>
      <c r="I1" s="43"/>
      <c r="J1" s="43"/>
      <c r="K1" s="43"/>
      <c r="L1" s="43"/>
      <c r="M1" s="43"/>
      <c r="N1" s="43"/>
      <c r="O1" s="43"/>
      <c r="P1" s="43"/>
      <c r="Q1" s="43"/>
      <c r="R1" s="43"/>
      <c r="S1" s="43"/>
      <c r="T1" s="43"/>
      <c r="U1" s="43"/>
      <c r="V1" s="43"/>
      <c r="W1" s="43"/>
      <c r="X1" s="43"/>
      <c r="Y1" s="43"/>
    </row>
    <row r="2">
      <c r="A2" s="142" t="s">
        <v>183</v>
      </c>
      <c r="B2" s="5"/>
      <c r="C2" s="143"/>
      <c r="D2" s="143"/>
      <c r="E2" s="144"/>
      <c r="F2" s="43"/>
      <c r="G2" s="43"/>
      <c r="H2" s="43"/>
      <c r="I2" s="43"/>
      <c r="J2" s="43"/>
      <c r="K2" s="43"/>
      <c r="L2" s="43"/>
      <c r="M2" s="43"/>
      <c r="N2" s="43"/>
      <c r="O2" s="43"/>
      <c r="P2" s="43"/>
      <c r="Q2" s="43"/>
      <c r="R2" s="43"/>
      <c r="S2" s="43"/>
      <c r="T2" s="43"/>
      <c r="U2" s="43"/>
      <c r="V2" s="43"/>
      <c r="W2" s="43"/>
      <c r="X2" s="43"/>
      <c r="Y2" s="43"/>
    </row>
    <row r="3">
      <c r="A3" s="140"/>
      <c r="B3" s="145" t="s">
        <v>184</v>
      </c>
      <c r="C3" s="146" t="s">
        <v>185</v>
      </c>
      <c r="D3" s="147">
        <f>'Expenses 2023'!C40</f>
        <v>29496033</v>
      </c>
      <c r="E3" s="148"/>
      <c r="F3" s="43"/>
      <c r="G3" s="43"/>
      <c r="H3" s="43"/>
      <c r="I3" s="43"/>
      <c r="J3" s="43"/>
      <c r="K3" s="43"/>
      <c r="L3" s="43"/>
      <c r="M3" s="43"/>
      <c r="N3" s="43"/>
      <c r="O3" s="43"/>
      <c r="P3" s="43"/>
      <c r="Q3" s="43"/>
      <c r="R3" s="43"/>
      <c r="S3" s="43"/>
      <c r="T3" s="43"/>
      <c r="U3" s="43"/>
      <c r="V3" s="43"/>
      <c r="W3" s="43"/>
      <c r="X3" s="43"/>
      <c r="Y3" s="43"/>
    </row>
    <row r="4">
      <c r="A4" s="140"/>
      <c r="B4" s="49"/>
      <c r="C4" s="146" t="s">
        <v>186</v>
      </c>
      <c r="D4" s="147">
        <f>'Expenses 2023'!C31</f>
        <v>275997</v>
      </c>
      <c r="E4" s="148"/>
      <c r="F4" s="43"/>
      <c r="G4" s="43"/>
      <c r="H4" s="43"/>
      <c r="I4" s="43"/>
      <c r="J4" s="43"/>
      <c r="K4" s="43"/>
      <c r="L4" s="43"/>
      <c r="M4" s="43"/>
      <c r="N4" s="43"/>
      <c r="O4" s="43"/>
      <c r="P4" s="43"/>
      <c r="Q4" s="43"/>
      <c r="R4" s="43"/>
      <c r="S4" s="43"/>
      <c r="T4" s="43"/>
      <c r="U4" s="43"/>
      <c r="V4" s="43"/>
      <c r="W4" s="43"/>
      <c r="X4" s="43"/>
      <c r="Y4" s="43"/>
    </row>
    <row r="5">
      <c r="A5" s="140"/>
      <c r="B5" s="49"/>
      <c r="C5" s="146" t="s">
        <v>187</v>
      </c>
      <c r="D5" s="147">
        <f>D3-D4</f>
        <v>29220036</v>
      </c>
      <c r="E5" s="148"/>
      <c r="F5" s="43"/>
      <c r="G5" s="43"/>
      <c r="H5" s="43"/>
      <c r="I5" s="43"/>
      <c r="J5" s="43"/>
      <c r="K5" s="43"/>
      <c r="L5" s="43"/>
      <c r="M5" s="43"/>
      <c r="N5" s="43"/>
      <c r="O5" s="43"/>
      <c r="P5" s="43"/>
      <c r="Q5" s="43"/>
      <c r="R5" s="43"/>
      <c r="S5" s="43"/>
      <c r="T5" s="43"/>
      <c r="U5" s="43"/>
      <c r="V5" s="43"/>
      <c r="W5" s="43"/>
      <c r="X5" s="43"/>
      <c r="Y5" s="43"/>
    </row>
    <row r="6">
      <c r="A6" s="140"/>
      <c r="B6" s="49"/>
      <c r="C6" s="146" t="s">
        <v>188</v>
      </c>
      <c r="D6" s="147">
        <f>D5/12</f>
        <v>2435003</v>
      </c>
      <c r="E6" s="148"/>
      <c r="F6" s="43"/>
      <c r="G6" s="43"/>
      <c r="H6" s="43"/>
      <c r="I6" s="43"/>
      <c r="J6" s="43"/>
      <c r="K6" s="43"/>
      <c r="L6" s="43"/>
      <c r="M6" s="43"/>
      <c r="N6" s="43"/>
      <c r="O6" s="43"/>
      <c r="P6" s="43"/>
      <c r="Q6" s="43"/>
      <c r="R6" s="43"/>
      <c r="S6" s="43"/>
      <c r="T6" s="43"/>
      <c r="U6" s="43"/>
      <c r="V6" s="43"/>
      <c r="W6" s="43"/>
      <c r="X6" s="43"/>
      <c r="Y6" s="43"/>
    </row>
    <row r="7">
      <c r="A7" s="140"/>
      <c r="B7" s="49"/>
      <c r="C7" s="146" t="s">
        <v>189</v>
      </c>
      <c r="D7" s="75">
        <f>'Balance Sheet 2023'!E2+'Balance Sheet 2023'!E3</f>
        <v>18303610</v>
      </c>
      <c r="E7" s="148"/>
      <c r="F7" s="43"/>
      <c r="G7" s="43"/>
      <c r="H7" s="43"/>
      <c r="I7" s="43"/>
      <c r="J7" s="43"/>
      <c r="K7" s="43"/>
      <c r="L7" s="43"/>
      <c r="M7" s="43"/>
      <c r="N7" s="43"/>
      <c r="O7" s="43"/>
      <c r="P7" s="43"/>
      <c r="Q7" s="43"/>
      <c r="R7" s="43"/>
      <c r="S7" s="43"/>
      <c r="T7" s="43"/>
      <c r="U7" s="43"/>
      <c r="V7" s="43"/>
      <c r="W7" s="43"/>
      <c r="X7" s="43"/>
      <c r="Y7" s="43"/>
    </row>
    <row r="8">
      <c r="A8" s="140"/>
      <c r="B8" s="49"/>
      <c r="C8" s="149" t="s">
        <v>183</v>
      </c>
      <c r="D8" s="150">
        <f>D7/D6</f>
        <v>7.516873696</v>
      </c>
      <c r="E8" s="151" t="s">
        <v>190</v>
      </c>
      <c r="F8" s="43"/>
      <c r="G8" s="43"/>
      <c r="H8" s="43"/>
      <c r="I8" s="43"/>
      <c r="J8" s="43"/>
      <c r="K8" s="43"/>
      <c r="L8" s="43"/>
      <c r="M8" s="43"/>
      <c r="N8" s="43"/>
      <c r="O8" s="43"/>
      <c r="P8" s="43"/>
      <c r="Q8" s="43"/>
      <c r="R8" s="43"/>
      <c r="S8" s="43"/>
      <c r="T8" s="43"/>
      <c r="U8" s="43"/>
      <c r="V8" s="43"/>
      <c r="W8" s="43"/>
      <c r="X8" s="43"/>
      <c r="Y8" s="43"/>
    </row>
    <row r="9">
      <c r="A9" s="140"/>
      <c r="B9" s="52"/>
      <c r="C9" s="149"/>
      <c r="D9" s="150"/>
      <c r="E9" s="151"/>
      <c r="F9" s="43"/>
      <c r="G9" s="43"/>
      <c r="H9" s="43"/>
      <c r="I9" s="43"/>
      <c r="J9" s="43"/>
      <c r="K9" s="43"/>
      <c r="L9" s="43"/>
      <c r="M9" s="43"/>
      <c r="N9" s="43"/>
      <c r="O9" s="43"/>
      <c r="P9" s="43"/>
      <c r="Q9" s="43"/>
      <c r="R9" s="43"/>
      <c r="S9" s="43"/>
      <c r="T9" s="43"/>
      <c r="U9" s="43"/>
      <c r="V9" s="43"/>
      <c r="W9" s="43"/>
      <c r="X9" s="43"/>
      <c r="Y9" s="43"/>
    </row>
    <row r="10">
      <c r="A10" s="142" t="s">
        <v>191</v>
      </c>
      <c r="B10" s="5"/>
      <c r="C10" s="152"/>
      <c r="D10" s="152"/>
      <c r="E10" s="153"/>
      <c r="F10" s="43"/>
      <c r="G10" s="43"/>
      <c r="H10" s="43"/>
      <c r="I10" s="43"/>
      <c r="J10" s="43"/>
      <c r="K10" s="43"/>
      <c r="L10" s="43"/>
      <c r="M10" s="43"/>
      <c r="N10" s="43"/>
      <c r="O10" s="43"/>
      <c r="P10" s="43"/>
      <c r="Q10" s="43"/>
      <c r="R10" s="43"/>
      <c r="S10" s="43"/>
      <c r="T10" s="43"/>
      <c r="U10" s="43"/>
      <c r="V10" s="43"/>
      <c r="W10" s="43"/>
      <c r="X10" s="43"/>
      <c r="Y10" s="43"/>
    </row>
    <row r="11">
      <c r="A11" s="140"/>
      <c r="B11" s="145" t="s">
        <v>192</v>
      </c>
      <c r="C11" s="146" t="s">
        <v>193</v>
      </c>
      <c r="D11" s="75">
        <f>'Balance Sheet 2023'!E30</f>
        <v>17925629</v>
      </c>
      <c r="E11" s="148"/>
      <c r="F11" s="43"/>
      <c r="G11" s="43"/>
      <c r="H11" s="43"/>
      <c r="I11" s="43"/>
      <c r="J11" s="43"/>
      <c r="K11" s="43"/>
      <c r="L11" s="43"/>
      <c r="M11" s="43"/>
      <c r="N11" s="43"/>
      <c r="O11" s="43"/>
      <c r="P11" s="43"/>
      <c r="Q11" s="43"/>
      <c r="R11" s="43"/>
      <c r="S11" s="43"/>
      <c r="T11" s="43"/>
      <c r="U11" s="43"/>
      <c r="V11" s="43"/>
      <c r="W11" s="43"/>
      <c r="X11" s="43"/>
      <c r="Y11" s="43"/>
    </row>
    <row r="12">
      <c r="A12" s="140"/>
      <c r="B12" s="49"/>
      <c r="C12" s="146" t="s">
        <v>194</v>
      </c>
      <c r="D12" s="75">
        <f>'Expenses 2023'!C40</f>
        <v>29496033</v>
      </c>
      <c r="E12" s="148"/>
      <c r="F12" s="43"/>
      <c r="G12" s="43"/>
      <c r="H12" s="43"/>
      <c r="I12" s="43"/>
      <c r="J12" s="43"/>
      <c r="K12" s="43"/>
      <c r="L12" s="43"/>
      <c r="M12" s="43"/>
      <c r="N12" s="43"/>
      <c r="O12" s="43"/>
      <c r="P12" s="43"/>
      <c r="Q12" s="43"/>
      <c r="R12" s="43"/>
      <c r="S12" s="43"/>
      <c r="T12" s="43"/>
      <c r="U12" s="43"/>
      <c r="V12" s="43"/>
      <c r="W12" s="43"/>
      <c r="X12" s="43"/>
      <c r="Y12" s="43"/>
    </row>
    <row r="13">
      <c r="A13" s="140"/>
      <c r="B13" s="49"/>
      <c r="C13" s="146" t="s">
        <v>195</v>
      </c>
      <c r="D13" s="147">
        <f>D12/12</f>
        <v>2458002.75</v>
      </c>
      <c r="E13" s="148"/>
      <c r="F13" s="43"/>
      <c r="G13" s="43"/>
      <c r="H13" s="43"/>
      <c r="I13" s="43"/>
      <c r="J13" s="43"/>
      <c r="K13" s="43"/>
      <c r="L13" s="43"/>
      <c r="M13" s="43"/>
      <c r="N13" s="43"/>
      <c r="O13" s="43"/>
      <c r="P13" s="43"/>
      <c r="Q13" s="43"/>
      <c r="R13" s="43"/>
      <c r="S13" s="43"/>
      <c r="T13" s="43"/>
      <c r="U13" s="43"/>
      <c r="V13" s="43"/>
      <c r="W13" s="43"/>
      <c r="X13" s="43"/>
      <c r="Y13" s="43"/>
    </row>
    <row r="14">
      <c r="A14" s="140"/>
      <c r="B14" s="49"/>
      <c r="C14" s="149" t="s">
        <v>191</v>
      </c>
      <c r="D14" s="150">
        <f>D11/D13</f>
        <v>7.292761979</v>
      </c>
      <c r="E14" s="151" t="s">
        <v>190</v>
      </c>
      <c r="F14" s="43"/>
      <c r="G14" s="43"/>
      <c r="H14" s="43"/>
      <c r="I14" s="43"/>
      <c r="J14" s="43"/>
      <c r="K14" s="43"/>
      <c r="L14" s="43"/>
      <c r="M14" s="43"/>
      <c r="N14" s="43"/>
      <c r="O14" s="43"/>
      <c r="P14" s="43"/>
      <c r="Q14" s="43"/>
      <c r="R14" s="43"/>
      <c r="S14" s="43"/>
      <c r="T14" s="43"/>
      <c r="U14" s="43"/>
      <c r="V14" s="43"/>
      <c r="W14" s="43"/>
      <c r="X14" s="43"/>
      <c r="Y14" s="43"/>
    </row>
    <row r="15">
      <c r="A15" s="140"/>
      <c r="B15" s="52"/>
      <c r="C15" s="111"/>
      <c r="D15" s="111"/>
      <c r="E15" s="148"/>
      <c r="F15" s="43"/>
      <c r="G15" s="43"/>
      <c r="H15" s="43"/>
      <c r="I15" s="43"/>
      <c r="J15" s="43"/>
      <c r="K15" s="43"/>
      <c r="L15" s="43"/>
      <c r="M15" s="43"/>
      <c r="N15" s="43"/>
      <c r="O15" s="43"/>
      <c r="P15" s="43"/>
      <c r="Q15" s="43"/>
      <c r="R15" s="43"/>
      <c r="S15" s="43"/>
      <c r="T15" s="43"/>
      <c r="U15" s="43"/>
      <c r="V15" s="43"/>
      <c r="W15" s="43"/>
      <c r="X15" s="43"/>
      <c r="Y15" s="43"/>
    </row>
    <row r="16">
      <c r="A16" s="142" t="s">
        <v>196</v>
      </c>
      <c r="B16" s="5"/>
      <c r="C16" s="152"/>
      <c r="D16" s="152"/>
      <c r="E16" s="153"/>
      <c r="F16" s="43"/>
      <c r="G16" s="43"/>
      <c r="H16" s="43"/>
      <c r="I16" s="43"/>
      <c r="J16" s="43"/>
      <c r="K16" s="43"/>
      <c r="L16" s="43"/>
      <c r="M16" s="43"/>
      <c r="N16" s="43"/>
      <c r="O16" s="43"/>
      <c r="P16" s="43"/>
      <c r="Q16" s="43"/>
      <c r="R16" s="43"/>
      <c r="S16" s="43"/>
      <c r="T16" s="43"/>
      <c r="U16" s="43"/>
      <c r="V16" s="43"/>
      <c r="W16" s="43"/>
      <c r="X16" s="43"/>
      <c r="Y16" s="43"/>
    </row>
    <row r="17">
      <c r="A17" s="140"/>
      <c r="B17" s="145" t="s">
        <v>197</v>
      </c>
      <c r="C17" s="146" t="s">
        <v>198</v>
      </c>
      <c r="D17" s="75">
        <f>sum('Balance Sheet 2023'!E13:E15)</f>
        <v>0</v>
      </c>
      <c r="E17" s="148"/>
      <c r="F17" s="43"/>
      <c r="G17" s="43"/>
      <c r="H17" s="43"/>
      <c r="I17" s="43"/>
      <c r="J17" s="43"/>
      <c r="K17" s="43"/>
      <c r="L17" s="43"/>
      <c r="M17" s="43"/>
      <c r="N17" s="43"/>
      <c r="O17" s="43"/>
      <c r="P17" s="43"/>
      <c r="Q17" s="43"/>
      <c r="R17" s="43"/>
      <c r="S17" s="43"/>
      <c r="T17" s="43"/>
      <c r="U17" s="43"/>
      <c r="V17" s="43"/>
      <c r="W17" s="43"/>
      <c r="X17" s="43"/>
      <c r="Y17" s="43"/>
    </row>
    <row r="18">
      <c r="A18" s="140"/>
      <c r="B18" s="49"/>
      <c r="C18" s="146" t="s">
        <v>194</v>
      </c>
      <c r="D18" s="75">
        <f>'Expenses 2023'!C40</f>
        <v>29496033</v>
      </c>
      <c r="E18" s="148"/>
      <c r="F18" s="43"/>
      <c r="G18" s="43"/>
      <c r="H18" s="43"/>
      <c r="I18" s="43"/>
      <c r="J18" s="43"/>
      <c r="K18" s="43"/>
      <c r="L18" s="43"/>
      <c r="M18" s="43"/>
      <c r="N18" s="43"/>
      <c r="O18" s="43"/>
      <c r="P18" s="43"/>
      <c r="Q18" s="43"/>
      <c r="R18" s="43"/>
      <c r="S18" s="43"/>
      <c r="T18" s="43"/>
      <c r="U18" s="43"/>
      <c r="V18" s="43"/>
      <c r="W18" s="43"/>
      <c r="X18" s="43"/>
      <c r="Y18" s="43"/>
    </row>
    <row r="19">
      <c r="A19" s="140"/>
      <c r="B19" s="49"/>
      <c r="C19" s="146" t="s">
        <v>195</v>
      </c>
      <c r="D19" s="147">
        <f>D18/12</f>
        <v>2458002.75</v>
      </c>
      <c r="E19" s="148"/>
      <c r="F19" s="43"/>
      <c r="G19" s="43"/>
      <c r="H19" s="43"/>
      <c r="I19" s="43"/>
      <c r="J19" s="43"/>
      <c r="K19" s="43"/>
      <c r="L19" s="43"/>
      <c r="M19" s="43"/>
      <c r="N19" s="43"/>
      <c r="O19" s="43"/>
      <c r="P19" s="43"/>
      <c r="Q19" s="43"/>
      <c r="R19" s="43"/>
      <c r="S19" s="43"/>
      <c r="T19" s="43"/>
      <c r="U19" s="43"/>
      <c r="V19" s="43"/>
      <c r="W19" s="43"/>
      <c r="X19" s="43"/>
      <c r="Y19" s="43"/>
    </row>
    <row r="20">
      <c r="A20" s="140"/>
      <c r="B20" s="49"/>
      <c r="C20" s="149" t="s">
        <v>199</v>
      </c>
      <c r="D20" s="150">
        <f>D17/D19</f>
        <v>0</v>
      </c>
      <c r="E20" s="151" t="s">
        <v>190</v>
      </c>
      <c r="F20" s="43"/>
      <c r="G20" s="43"/>
      <c r="H20" s="43"/>
      <c r="I20" s="43"/>
      <c r="J20" s="43"/>
      <c r="K20" s="43"/>
      <c r="L20" s="43"/>
      <c r="M20" s="43"/>
      <c r="N20" s="43"/>
      <c r="O20" s="43"/>
      <c r="P20" s="43"/>
      <c r="Q20" s="43"/>
      <c r="R20" s="43"/>
      <c r="S20" s="43"/>
      <c r="T20" s="43"/>
      <c r="U20" s="43"/>
      <c r="V20" s="43"/>
      <c r="W20" s="43"/>
      <c r="X20" s="43"/>
      <c r="Y20" s="43"/>
    </row>
    <row r="21">
      <c r="A21" s="140"/>
      <c r="B21" s="49"/>
      <c r="C21" s="155" t="s">
        <v>200</v>
      </c>
      <c r="D21" s="156">
        <f>D20+D8</f>
        <v>7.516873696</v>
      </c>
      <c r="E21" s="157" t="s">
        <v>190</v>
      </c>
      <c r="F21" s="43"/>
      <c r="G21" s="43"/>
      <c r="H21" s="43"/>
      <c r="I21" s="43"/>
      <c r="J21" s="43"/>
      <c r="K21" s="43"/>
      <c r="L21" s="43"/>
      <c r="M21" s="43"/>
      <c r="N21" s="43"/>
      <c r="O21" s="43"/>
      <c r="P21" s="43"/>
      <c r="Q21" s="43"/>
      <c r="R21" s="43"/>
      <c r="S21" s="43"/>
      <c r="T21" s="43"/>
      <c r="U21" s="43"/>
      <c r="V21" s="43"/>
      <c r="W21" s="43"/>
      <c r="X21" s="43"/>
      <c r="Y21" s="43"/>
    </row>
    <row r="22">
      <c r="A22" s="140"/>
      <c r="B22" s="52"/>
      <c r="C22" s="149"/>
      <c r="D22" s="158"/>
      <c r="E22" s="151"/>
      <c r="F22" s="43"/>
      <c r="G22" s="43"/>
      <c r="H22" s="43"/>
      <c r="I22" s="43"/>
      <c r="J22" s="43"/>
      <c r="K22" s="43"/>
      <c r="L22" s="43"/>
      <c r="M22" s="43"/>
      <c r="N22" s="43"/>
      <c r="O22" s="43"/>
      <c r="P22" s="43"/>
      <c r="Q22" s="43"/>
      <c r="R22" s="43"/>
      <c r="S22" s="43"/>
      <c r="T22" s="43"/>
      <c r="U22" s="43"/>
      <c r="V22" s="43"/>
      <c r="W22" s="43"/>
      <c r="X22" s="43"/>
      <c r="Y22" s="43"/>
    </row>
    <row r="23">
      <c r="A23" s="142" t="s">
        <v>201</v>
      </c>
      <c r="B23" s="5"/>
      <c r="C23" s="159"/>
      <c r="D23" s="115"/>
      <c r="E23" s="160"/>
      <c r="F23" s="58"/>
      <c r="G23" s="58"/>
      <c r="H23" s="58"/>
      <c r="I23" s="58"/>
      <c r="J23" s="58"/>
      <c r="K23" s="58"/>
      <c r="L23" s="58"/>
      <c r="M23" s="58"/>
      <c r="N23" s="58"/>
      <c r="O23" s="58"/>
      <c r="P23" s="58"/>
      <c r="Q23" s="58"/>
      <c r="R23" s="58"/>
      <c r="S23" s="58"/>
      <c r="T23" s="58"/>
      <c r="U23" s="58"/>
      <c r="V23" s="58"/>
      <c r="W23" s="58"/>
      <c r="X23" s="58"/>
      <c r="Y23" s="58"/>
    </row>
    <row r="24">
      <c r="A24" s="140"/>
      <c r="B24" s="145" t="s">
        <v>202</v>
      </c>
      <c r="C24" s="161"/>
      <c r="D24" s="162">
        <f>max('Revenues 2023'!E2:E7,'Revenues 2023'!F10:F15)</f>
        <v>29665940</v>
      </c>
      <c r="E24" s="163" t="s">
        <v>203</v>
      </c>
      <c r="F24" s="43"/>
      <c r="G24" s="43"/>
      <c r="H24" s="43"/>
      <c r="I24" s="43"/>
      <c r="J24" s="43"/>
      <c r="K24" s="43"/>
      <c r="L24" s="43"/>
      <c r="M24" s="43"/>
      <c r="N24" s="43"/>
      <c r="O24" s="43"/>
      <c r="P24" s="43"/>
      <c r="Q24" s="43"/>
      <c r="R24" s="43"/>
      <c r="S24" s="43"/>
      <c r="T24" s="43"/>
      <c r="U24" s="43"/>
      <c r="V24" s="43"/>
      <c r="W24" s="43"/>
      <c r="X24" s="43"/>
      <c r="Y24" s="43"/>
    </row>
    <row r="25">
      <c r="A25" s="140"/>
      <c r="B25" s="49"/>
      <c r="C25" s="146" t="s">
        <v>204</v>
      </c>
      <c r="D25" s="147">
        <f>'Revenues 2023'!F44</f>
        <v>38772623</v>
      </c>
      <c r="E25" s="148"/>
      <c r="F25" s="43"/>
      <c r="G25" s="43"/>
      <c r="H25" s="43"/>
      <c r="I25" s="43"/>
      <c r="J25" s="43"/>
      <c r="K25" s="43"/>
      <c r="L25" s="43"/>
      <c r="M25" s="43"/>
      <c r="N25" s="43"/>
      <c r="O25" s="43"/>
      <c r="P25" s="43"/>
      <c r="Q25" s="43"/>
      <c r="R25" s="43"/>
      <c r="S25" s="43"/>
      <c r="T25" s="43"/>
      <c r="U25" s="43"/>
      <c r="V25" s="43"/>
      <c r="W25" s="43"/>
      <c r="X25" s="43"/>
      <c r="Y25" s="43"/>
    </row>
    <row r="26">
      <c r="A26" s="140"/>
      <c r="B26" s="49"/>
      <c r="C26" s="149" t="s">
        <v>201</v>
      </c>
      <c r="D26" s="164">
        <f>D24/D25</f>
        <v>0.7651259498</v>
      </c>
      <c r="E26" s="151" t="s">
        <v>205</v>
      </c>
      <c r="F26" s="43"/>
      <c r="G26" s="43"/>
      <c r="H26" s="43"/>
      <c r="I26" s="43"/>
      <c r="J26" s="43"/>
      <c r="K26" s="43"/>
      <c r="L26" s="43"/>
      <c r="M26" s="43"/>
      <c r="N26" s="43"/>
      <c r="O26" s="43"/>
      <c r="P26" s="43"/>
      <c r="Q26" s="43"/>
      <c r="R26" s="43"/>
      <c r="S26" s="43"/>
      <c r="T26" s="43"/>
      <c r="U26" s="43"/>
      <c r="V26" s="43"/>
      <c r="W26" s="43"/>
      <c r="X26" s="43"/>
      <c r="Y26" s="43"/>
    </row>
    <row r="27">
      <c r="A27" s="140"/>
      <c r="B27" s="52"/>
      <c r="C27" s="111"/>
      <c r="D27" s="111"/>
      <c r="E27" s="148"/>
      <c r="F27" s="43"/>
      <c r="G27" s="43"/>
      <c r="H27" s="43"/>
      <c r="I27" s="43"/>
      <c r="J27" s="43"/>
      <c r="K27" s="43"/>
      <c r="L27" s="43"/>
      <c r="M27" s="43"/>
      <c r="N27" s="43"/>
      <c r="O27" s="43"/>
      <c r="P27" s="43"/>
      <c r="Q27" s="43"/>
      <c r="R27" s="43"/>
      <c r="S27" s="43"/>
      <c r="T27" s="43"/>
      <c r="U27" s="43"/>
      <c r="V27" s="43"/>
      <c r="W27" s="43"/>
      <c r="X27" s="43"/>
      <c r="Y27" s="43"/>
    </row>
    <row r="28">
      <c r="A28" s="142" t="s">
        <v>206</v>
      </c>
      <c r="B28" s="5"/>
      <c r="C28" s="159"/>
      <c r="D28" s="115"/>
      <c r="E28" s="160"/>
      <c r="F28" s="58"/>
      <c r="G28" s="58"/>
      <c r="H28" s="58"/>
      <c r="I28" s="58"/>
      <c r="J28" s="58"/>
      <c r="K28" s="58"/>
      <c r="L28" s="58"/>
      <c r="M28" s="58"/>
      <c r="N28" s="58"/>
      <c r="O28" s="58"/>
      <c r="P28" s="58"/>
      <c r="Q28" s="58"/>
      <c r="R28" s="58"/>
      <c r="S28" s="58"/>
      <c r="T28" s="58"/>
      <c r="U28" s="58"/>
      <c r="V28" s="58"/>
      <c r="W28" s="58"/>
      <c r="X28" s="58"/>
      <c r="Y28" s="58"/>
    </row>
    <row r="29">
      <c r="A29" s="140"/>
      <c r="B29" s="145" t="s">
        <v>207</v>
      </c>
      <c r="C29" s="146" t="s">
        <v>208</v>
      </c>
      <c r="D29" s="75">
        <f>SUM('Expenses 2023'!C7:C9)</f>
        <v>15987485</v>
      </c>
      <c r="E29" s="148"/>
      <c r="F29" s="43"/>
      <c r="G29" s="43"/>
      <c r="H29" s="43"/>
      <c r="I29" s="43"/>
      <c r="J29" s="43"/>
      <c r="K29" s="43"/>
      <c r="L29" s="43"/>
      <c r="M29" s="43"/>
      <c r="N29" s="43"/>
      <c r="O29" s="43"/>
      <c r="P29" s="43"/>
      <c r="Q29" s="43"/>
      <c r="R29" s="43"/>
      <c r="S29" s="43"/>
      <c r="T29" s="43"/>
      <c r="U29" s="43"/>
      <c r="V29" s="43"/>
      <c r="W29" s="43"/>
      <c r="X29" s="43"/>
      <c r="Y29" s="43"/>
    </row>
    <row r="30">
      <c r="A30" s="140"/>
      <c r="B30" s="49"/>
      <c r="C30" s="146" t="s">
        <v>209</v>
      </c>
      <c r="D30" s="75">
        <f>SUM('Expenses 2023'!C10:C12)</f>
        <v>4391183</v>
      </c>
      <c r="E30" s="148"/>
      <c r="F30" s="43"/>
      <c r="G30" s="43"/>
      <c r="H30" s="43"/>
      <c r="I30" s="43"/>
      <c r="J30" s="43"/>
      <c r="K30" s="43"/>
      <c r="L30" s="43"/>
      <c r="M30" s="43"/>
      <c r="N30" s="43"/>
      <c r="O30" s="43"/>
      <c r="P30" s="43"/>
      <c r="Q30" s="43"/>
      <c r="R30" s="43"/>
      <c r="S30" s="43"/>
      <c r="T30" s="43"/>
      <c r="U30" s="43"/>
      <c r="V30" s="43"/>
      <c r="W30" s="43"/>
      <c r="X30" s="43"/>
      <c r="Y30" s="43"/>
    </row>
    <row r="31">
      <c r="A31" s="140"/>
      <c r="B31" s="49"/>
      <c r="C31" s="146" t="s">
        <v>210</v>
      </c>
      <c r="D31" s="75">
        <f>sum(D29:D30)</f>
        <v>20378668</v>
      </c>
      <c r="E31" s="148"/>
      <c r="F31" s="43"/>
      <c r="G31" s="43"/>
      <c r="H31" s="43"/>
      <c r="I31" s="43"/>
      <c r="J31" s="43"/>
      <c r="K31" s="43"/>
      <c r="L31" s="43"/>
      <c r="M31" s="43"/>
      <c r="N31" s="43"/>
      <c r="O31" s="43"/>
      <c r="P31" s="43"/>
      <c r="Q31" s="43"/>
      <c r="R31" s="43"/>
      <c r="S31" s="43"/>
      <c r="T31" s="43"/>
      <c r="U31" s="43"/>
      <c r="V31" s="43"/>
      <c r="W31" s="43"/>
      <c r="X31" s="43"/>
      <c r="Y31" s="43"/>
    </row>
    <row r="32">
      <c r="A32" s="140"/>
      <c r="B32" s="49"/>
      <c r="C32" s="146" t="s">
        <v>185</v>
      </c>
      <c r="D32" s="75">
        <f>'Expenses 2023'!C40</f>
        <v>29496033</v>
      </c>
      <c r="E32" s="148"/>
      <c r="F32" s="43"/>
      <c r="G32" s="43"/>
      <c r="H32" s="43"/>
      <c r="I32" s="43"/>
      <c r="J32" s="43"/>
      <c r="K32" s="43"/>
      <c r="L32" s="43"/>
      <c r="M32" s="43"/>
      <c r="N32" s="43"/>
      <c r="O32" s="43"/>
      <c r="P32" s="43"/>
      <c r="Q32" s="43"/>
      <c r="R32" s="43"/>
      <c r="S32" s="43"/>
      <c r="T32" s="43"/>
      <c r="U32" s="43"/>
      <c r="V32" s="43"/>
      <c r="W32" s="43"/>
      <c r="X32" s="43"/>
      <c r="Y32" s="43"/>
    </row>
    <row r="33">
      <c r="A33" s="140"/>
      <c r="B33" s="49"/>
      <c r="C33" s="149" t="s">
        <v>211</v>
      </c>
      <c r="D33" s="164">
        <f>D31/D32</f>
        <v>0.6908952129</v>
      </c>
      <c r="E33" s="151" t="s">
        <v>212</v>
      </c>
      <c r="F33" s="43"/>
      <c r="G33" s="43"/>
      <c r="H33" s="43"/>
      <c r="I33" s="43"/>
      <c r="J33" s="43"/>
      <c r="K33" s="43"/>
      <c r="L33" s="43"/>
      <c r="M33" s="43"/>
      <c r="N33" s="43"/>
      <c r="O33" s="43"/>
      <c r="P33" s="43"/>
      <c r="Q33" s="43"/>
      <c r="R33" s="43"/>
      <c r="S33" s="43"/>
      <c r="T33" s="43"/>
      <c r="U33" s="43"/>
      <c r="V33" s="43"/>
      <c r="W33" s="43"/>
      <c r="X33" s="43"/>
      <c r="Y33" s="43"/>
    </row>
    <row r="34">
      <c r="A34" s="140"/>
      <c r="B34" s="52"/>
      <c r="C34" s="149"/>
      <c r="D34" s="164"/>
      <c r="E34" s="151"/>
      <c r="F34" s="43"/>
      <c r="G34" s="43"/>
      <c r="H34" s="43"/>
      <c r="I34" s="43"/>
      <c r="J34" s="43"/>
      <c r="K34" s="43"/>
      <c r="L34" s="43"/>
      <c r="M34" s="43"/>
      <c r="N34" s="43"/>
      <c r="O34" s="43"/>
      <c r="P34" s="43"/>
      <c r="Q34" s="43"/>
      <c r="R34" s="43"/>
      <c r="S34" s="43"/>
      <c r="T34" s="43"/>
      <c r="U34" s="43"/>
      <c r="V34" s="43"/>
      <c r="W34" s="43"/>
      <c r="X34" s="43"/>
      <c r="Y34" s="43"/>
    </row>
    <row r="35">
      <c r="A35" s="142" t="s">
        <v>213</v>
      </c>
      <c r="B35" s="5"/>
      <c r="C35" s="159"/>
      <c r="D35" s="115"/>
      <c r="E35" s="160"/>
      <c r="F35" s="58"/>
      <c r="G35" s="58"/>
      <c r="H35" s="58"/>
      <c r="I35" s="58"/>
      <c r="J35" s="58"/>
      <c r="K35" s="58"/>
      <c r="L35" s="58"/>
      <c r="M35" s="58"/>
      <c r="N35" s="58"/>
      <c r="O35" s="58"/>
      <c r="P35" s="58"/>
      <c r="Q35" s="58"/>
      <c r="R35" s="58"/>
      <c r="S35" s="58"/>
      <c r="T35" s="58"/>
      <c r="U35" s="58"/>
      <c r="V35" s="58"/>
      <c r="W35" s="58"/>
      <c r="X35" s="58"/>
      <c r="Y35" s="58"/>
    </row>
    <row r="36">
      <c r="A36" s="140"/>
      <c r="B36" s="165" t="s">
        <v>214</v>
      </c>
      <c r="C36" s="146" t="s">
        <v>215</v>
      </c>
      <c r="D36" s="75">
        <f>SUM('Expenses 2023'!C10:C11)</f>
        <v>3236306</v>
      </c>
      <c r="E36" s="148"/>
      <c r="F36" s="43"/>
      <c r="G36" s="43"/>
      <c r="H36" s="43"/>
      <c r="I36" s="43"/>
      <c r="J36" s="43"/>
      <c r="K36" s="43"/>
      <c r="L36" s="43"/>
      <c r="M36" s="43"/>
      <c r="N36" s="43"/>
      <c r="O36" s="43"/>
      <c r="P36" s="43"/>
      <c r="Q36" s="43"/>
      <c r="R36" s="43"/>
      <c r="S36" s="43"/>
      <c r="T36" s="43"/>
      <c r="U36" s="43"/>
      <c r="V36" s="43"/>
      <c r="W36" s="43"/>
      <c r="X36" s="43"/>
      <c r="Y36" s="43"/>
    </row>
    <row r="37">
      <c r="A37" s="140"/>
      <c r="B37" s="49"/>
      <c r="C37" s="146" t="s">
        <v>208</v>
      </c>
      <c r="D37" s="75">
        <f>SUM('Expenses 2023'!C7:C9)</f>
        <v>15987485</v>
      </c>
      <c r="E37" s="148"/>
      <c r="F37" s="43"/>
      <c r="G37" s="43"/>
      <c r="H37" s="43"/>
      <c r="I37" s="43"/>
      <c r="J37" s="43"/>
      <c r="K37" s="43"/>
      <c r="L37" s="43"/>
      <c r="M37" s="43"/>
      <c r="N37" s="43"/>
      <c r="O37" s="43"/>
      <c r="P37" s="43"/>
      <c r="Q37" s="43"/>
      <c r="R37" s="43"/>
      <c r="S37" s="43"/>
      <c r="T37" s="43"/>
      <c r="U37" s="43"/>
      <c r="V37" s="43"/>
      <c r="W37" s="43"/>
      <c r="X37" s="43"/>
      <c r="Y37" s="43"/>
    </row>
    <row r="38">
      <c r="A38" s="140"/>
      <c r="B38" s="49"/>
      <c r="C38" s="149" t="s">
        <v>213</v>
      </c>
      <c r="D38" s="164">
        <f>D36/D37</f>
        <v>0.2024274612</v>
      </c>
      <c r="E38" s="151" t="s">
        <v>216</v>
      </c>
      <c r="F38" s="43"/>
      <c r="G38" s="43"/>
      <c r="H38" s="43"/>
      <c r="I38" s="43"/>
      <c r="J38" s="43"/>
      <c r="K38" s="43"/>
      <c r="L38" s="43"/>
      <c r="M38" s="43"/>
      <c r="N38" s="43"/>
      <c r="O38" s="43"/>
      <c r="P38" s="43"/>
      <c r="Q38" s="43"/>
      <c r="R38" s="43"/>
      <c r="S38" s="43"/>
      <c r="T38" s="43"/>
      <c r="U38" s="43"/>
      <c r="V38" s="43"/>
      <c r="W38" s="43"/>
      <c r="X38" s="43"/>
      <c r="Y38" s="43"/>
    </row>
    <row r="39">
      <c r="A39" s="140"/>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2" t="s">
        <v>217</v>
      </c>
      <c r="B40" s="5"/>
      <c r="C40" s="115"/>
      <c r="D40" s="115"/>
      <c r="E40" s="160"/>
      <c r="F40" s="58"/>
      <c r="G40" s="58"/>
      <c r="H40" s="58"/>
      <c r="I40" s="58"/>
      <c r="J40" s="58"/>
      <c r="K40" s="58"/>
      <c r="L40" s="58"/>
      <c r="M40" s="58"/>
      <c r="N40" s="58"/>
      <c r="O40" s="58"/>
      <c r="P40" s="58"/>
      <c r="Q40" s="58"/>
      <c r="R40" s="58"/>
      <c r="S40" s="58"/>
      <c r="T40" s="58"/>
      <c r="U40" s="58"/>
      <c r="V40" s="58"/>
      <c r="W40" s="58"/>
      <c r="X40" s="58"/>
      <c r="Y40" s="58"/>
    </row>
    <row r="41">
      <c r="A41" s="140"/>
      <c r="B41" s="145" t="s">
        <v>218</v>
      </c>
      <c r="C41" s="149" t="s">
        <v>244</v>
      </c>
      <c r="D41" s="75">
        <f>'Expenses 2023'!D40</f>
        <v>25891553</v>
      </c>
      <c r="E41" s="166">
        <f t="shared" ref="E41:E44" si="1">D41/$D$44</f>
        <v>0.8777978042</v>
      </c>
      <c r="F41" s="43"/>
      <c r="G41" s="43"/>
      <c r="H41" s="43"/>
      <c r="I41" s="43"/>
      <c r="J41" s="43"/>
      <c r="K41" s="43"/>
      <c r="L41" s="43"/>
      <c r="M41" s="43"/>
      <c r="N41" s="43"/>
      <c r="O41" s="43"/>
      <c r="P41" s="43"/>
      <c r="Q41" s="43"/>
      <c r="R41" s="43"/>
      <c r="S41" s="43"/>
      <c r="T41" s="43"/>
      <c r="U41" s="43"/>
      <c r="V41" s="43"/>
      <c r="W41" s="43"/>
      <c r="X41" s="43"/>
      <c r="Y41" s="43"/>
    </row>
    <row r="42">
      <c r="A42" s="140"/>
      <c r="B42" s="49"/>
      <c r="C42" s="149" t="s">
        <v>220</v>
      </c>
      <c r="D42" s="147">
        <f>'Expenses 2023'!E40</f>
        <v>2955189</v>
      </c>
      <c r="E42" s="166">
        <f t="shared" si="1"/>
        <v>0.1001893712</v>
      </c>
      <c r="F42" s="43"/>
      <c r="G42" s="43"/>
      <c r="H42" s="43"/>
      <c r="I42" s="43"/>
      <c r="J42" s="43"/>
      <c r="K42" s="43"/>
      <c r="L42" s="43"/>
      <c r="M42" s="43"/>
      <c r="N42" s="43"/>
      <c r="O42" s="43"/>
      <c r="P42" s="43"/>
      <c r="Q42" s="43"/>
      <c r="R42" s="43"/>
      <c r="S42" s="43"/>
      <c r="T42" s="43"/>
      <c r="U42" s="43"/>
      <c r="V42" s="43"/>
      <c r="W42" s="43"/>
      <c r="X42" s="43"/>
      <c r="Y42" s="43"/>
    </row>
    <row r="43">
      <c r="A43" s="140"/>
      <c r="B43" s="49"/>
      <c r="C43" s="149" t="s">
        <v>221</v>
      </c>
      <c r="D43" s="147">
        <f>'Expenses 2023'!F40</f>
        <v>649291</v>
      </c>
      <c r="E43" s="166">
        <f t="shared" si="1"/>
        <v>0.02201282457</v>
      </c>
      <c r="F43" s="43"/>
      <c r="G43" s="43"/>
      <c r="H43" s="43"/>
      <c r="I43" s="43"/>
      <c r="J43" s="43"/>
      <c r="K43" s="43"/>
      <c r="L43" s="43"/>
      <c r="M43" s="43"/>
      <c r="N43" s="43"/>
      <c r="O43" s="43"/>
      <c r="P43" s="43"/>
      <c r="Q43" s="43"/>
      <c r="R43" s="43"/>
      <c r="S43" s="43"/>
      <c r="T43" s="43"/>
      <c r="U43" s="43"/>
      <c r="V43" s="43"/>
      <c r="W43" s="43"/>
      <c r="X43" s="43"/>
      <c r="Y43" s="43"/>
    </row>
    <row r="44">
      <c r="A44" s="140"/>
      <c r="B44" s="49"/>
      <c r="C44" s="146" t="s">
        <v>185</v>
      </c>
      <c r="D44" s="147">
        <f>sum(D41:D43)</f>
        <v>29496033</v>
      </c>
      <c r="E44" s="166">
        <f t="shared" si="1"/>
        <v>1</v>
      </c>
      <c r="F44" s="43"/>
      <c r="G44" s="43"/>
      <c r="H44" s="43"/>
      <c r="I44" s="43"/>
      <c r="J44" s="43"/>
      <c r="K44" s="43"/>
      <c r="L44" s="43"/>
      <c r="M44" s="43"/>
      <c r="N44" s="43"/>
      <c r="O44" s="43"/>
      <c r="P44" s="43"/>
      <c r="Q44" s="43"/>
      <c r="R44" s="43"/>
      <c r="S44" s="43"/>
      <c r="T44" s="43"/>
      <c r="U44" s="43"/>
      <c r="V44" s="43"/>
      <c r="W44" s="43"/>
      <c r="X44" s="43"/>
      <c r="Y44" s="43"/>
    </row>
    <row r="45">
      <c r="A45" s="140"/>
      <c r="B45" s="52"/>
      <c r="C45" s="111"/>
      <c r="D45" s="111"/>
      <c r="E45" s="148"/>
      <c r="F45" s="43"/>
      <c r="G45" s="43"/>
      <c r="H45" s="43"/>
      <c r="I45" s="43"/>
      <c r="J45" s="43"/>
      <c r="K45" s="43"/>
      <c r="L45" s="43"/>
      <c r="M45" s="43"/>
      <c r="N45" s="43"/>
      <c r="O45" s="43"/>
      <c r="P45" s="43"/>
      <c r="Q45" s="43"/>
      <c r="R45" s="43"/>
      <c r="S45" s="43"/>
      <c r="T45" s="43"/>
      <c r="U45" s="43"/>
      <c r="V45" s="43"/>
      <c r="W45" s="43"/>
      <c r="X45" s="43"/>
      <c r="Y45" s="43"/>
    </row>
    <row r="46">
      <c r="A46" s="142" t="s">
        <v>222</v>
      </c>
      <c r="B46" s="5"/>
      <c r="C46" s="159"/>
      <c r="D46" s="115"/>
      <c r="E46" s="160"/>
      <c r="F46" s="58"/>
      <c r="G46" s="58"/>
      <c r="H46" s="58"/>
      <c r="I46" s="58"/>
      <c r="J46" s="58"/>
      <c r="K46" s="58"/>
      <c r="L46" s="58"/>
      <c r="M46" s="58"/>
      <c r="N46" s="58"/>
      <c r="O46" s="58"/>
      <c r="P46" s="58"/>
      <c r="Q46" s="58"/>
      <c r="R46" s="58"/>
      <c r="S46" s="58"/>
      <c r="T46" s="58"/>
      <c r="U46" s="58"/>
      <c r="V46" s="58"/>
      <c r="W46" s="58"/>
      <c r="X46" s="58"/>
      <c r="Y46" s="58"/>
    </row>
    <row r="47">
      <c r="A47" s="140"/>
      <c r="B47" s="145" t="s">
        <v>223</v>
      </c>
      <c r="C47" s="146" t="s">
        <v>224</v>
      </c>
      <c r="D47" s="147">
        <f>'Revenues 2023'!F9</f>
        <v>37885789</v>
      </c>
      <c r="E47" s="148"/>
      <c r="F47" s="43"/>
      <c r="G47" s="43"/>
      <c r="H47" s="43"/>
      <c r="I47" s="43"/>
      <c r="J47" s="43"/>
      <c r="K47" s="43"/>
      <c r="L47" s="43"/>
      <c r="M47" s="43"/>
      <c r="N47" s="43"/>
      <c r="O47" s="43"/>
      <c r="P47" s="43"/>
      <c r="Q47" s="43"/>
      <c r="R47" s="43"/>
      <c r="S47" s="43"/>
      <c r="T47" s="43"/>
      <c r="U47" s="43"/>
      <c r="V47" s="43"/>
      <c r="W47" s="43"/>
      <c r="X47" s="43"/>
      <c r="Y47" s="43"/>
    </row>
    <row r="48">
      <c r="A48" s="140"/>
      <c r="B48" s="49"/>
      <c r="C48" s="146" t="s">
        <v>225</v>
      </c>
      <c r="D48" s="147">
        <f>'Expenses 2023'!F40</f>
        <v>649291</v>
      </c>
      <c r="E48" s="148"/>
      <c r="F48" s="43"/>
      <c r="G48" s="43"/>
      <c r="H48" s="43"/>
      <c r="I48" s="43"/>
      <c r="J48" s="43"/>
      <c r="K48" s="43"/>
      <c r="L48" s="43"/>
      <c r="M48" s="43"/>
      <c r="N48" s="43"/>
      <c r="O48" s="43"/>
      <c r="P48" s="43"/>
      <c r="Q48" s="43"/>
      <c r="R48" s="43"/>
      <c r="S48" s="43"/>
      <c r="T48" s="43"/>
      <c r="U48" s="43"/>
      <c r="V48" s="43"/>
      <c r="W48" s="43"/>
      <c r="X48" s="43"/>
      <c r="Y48" s="43"/>
    </row>
    <row r="49">
      <c r="A49" s="140"/>
      <c r="B49" s="49"/>
      <c r="C49" s="149" t="s">
        <v>226</v>
      </c>
      <c r="D49" s="167">
        <f>if(D48=0, "$0",D47/D48)</f>
        <v>58.34947504</v>
      </c>
      <c r="E49" s="151" t="s">
        <v>227</v>
      </c>
      <c r="F49" s="43"/>
      <c r="G49" s="43"/>
      <c r="H49" s="43"/>
      <c r="I49" s="43"/>
      <c r="J49" s="43"/>
      <c r="K49" s="43"/>
      <c r="L49" s="43"/>
      <c r="M49" s="43"/>
      <c r="N49" s="43"/>
      <c r="O49" s="43"/>
      <c r="P49" s="43"/>
      <c r="Q49" s="43"/>
      <c r="R49" s="43"/>
      <c r="S49" s="43"/>
      <c r="T49" s="43"/>
      <c r="U49" s="43"/>
      <c r="V49" s="43"/>
      <c r="W49" s="43"/>
      <c r="X49" s="43"/>
      <c r="Y49" s="43"/>
    </row>
    <row r="50">
      <c r="A50" s="140"/>
      <c r="B50" s="52"/>
      <c r="C50" s="111"/>
      <c r="D50" s="111"/>
      <c r="E50" s="148"/>
      <c r="F50" s="43"/>
      <c r="G50" s="43"/>
      <c r="H50" s="43"/>
      <c r="I50" s="43"/>
      <c r="J50" s="43"/>
      <c r="K50" s="43"/>
      <c r="L50" s="43"/>
      <c r="M50" s="43"/>
      <c r="N50" s="43"/>
      <c r="O50" s="43"/>
      <c r="P50" s="43"/>
      <c r="Q50" s="43"/>
      <c r="R50" s="43"/>
      <c r="S50" s="43"/>
      <c r="T50" s="43"/>
      <c r="U50" s="43"/>
      <c r="V50" s="43"/>
      <c r="W50" s="43"/>
      <c r="X50" s="43"/>
      <c r="Y50" s="43"/>
    </row>
    <row r="51">
      <c r="A51" s="168" t="s">
        <v>228</v>
      </c>
      <c r="B51" s="5"/>
      <c r="C51" s="159"/>
      <c r="D51" s="115"/>
      <c r="E51" s="160"/>
      <c r="F51" s="58"/>
      <c r="G51" s="58"/>
      <c r="H51" s="58"/>
      <c r="I51" s="58"/>
      <c r="J51" s="58"/>
      <c r="K51" s="58"/>
      <c r="L51" s="58"/>
      <c r="M51" s="58"/>
      <c r="N51" s="58"/>
      <c r="O51" s="58"/>
      <c r="P51" s="58"/>
      <c r="Q51" s="58"/>
      <c r="R51" s="58"/>
      <c r="S51" s="58"/>
      <c r="T51" s="58"/>
      <c r="U51" s="58"/>
      <c r="V51" s="58"/>
      <c r="W51" s="58"/>
      <c r="X51" s="58"/>
      <c r="Y51" s="58"/>
    </row>
    <row r="52">
      <c r="A52" s="140"/>
      <c r="B52" s="145" t="s">
        <v>229</v>
      </c>
      <c r="C52" s="146" t="s">
        <v>230</v>
      </c>
      <c r="D52" s="147">
        <f>sum('Balance Sheet 2023'!E2:E10)</f>
        <v>24661854</v>
      </c>
      <c r="E52" s="148"/>
      <c r="F52" s="43"/>
      <c r="G52" s="43"/>
      <c r="H52" s="43"/>
      <c r="I52" s="43"/>
      <c r="J52" s="43"/>
      <c r="K52" s="43"/>
      <c r="L52" s="43"/>
      <c r="M52" s="43"/>
      <c r="N52" s="43"/>
      <c r="O52" s="43"/>
      <c r="P52" s="43"/>
      <c r="Q52" s="43"/>
      <c r="R52" s="43"/>
      <c r="S52" s="43"/>
      <c r="T52" s="43"/>
      <c r="U52" s="43"/>
      <c r="V52" s="43"/>
      <c r="W52" s="43"/>
      <c r="X52" s="43"/>
      <c r="Y52" s="43"/>
    </row>
    <row r="53">
      <c r="A53" s="140"/>
      <c r="B53" s="49"/>
      <c r="C53" s="146" t="s">
        <v>231</v>
      </c>
      <c r="D53" s="147">
        <f>sum('Balance Sheet 2023'!E19:E22)</f>
        <v>8028966</v>
      </c>
      <c r="E53" s="148"/>
      <c r="F53" s="43"/>
      <c r="G53" s="43"/>
      <c r="H53" s="43"/>
      <c r="I53" s="43"/>
      <c r="J53" s="43"/>
      <c r="K53" s="43"/>
      <c r="L53" s="43"/>
      <c r="M53" s="43"/>
      <c r="N53" s="43"/>
      <c r="O53" s="43"/>
      <c r="P53" s="43"/>
      <c r="Q53" s="43"/>
      <c r="R53" s="43"/>
      <c r="S53" s="43"/>
      <c r="T53" s="43"/>
      <c r="U53" s="43"/>
      <c r="V53" s="43"/>
      <c r="W53" s="43"/>
      <c r="X53" s="43"/>
      <c r="Y53" s="43"/>
    </row>
    <row r="54">
      <c r="A54" s="140"/>
      <c r="B54" s="49"/>
      <c r="C54" s="149" t="s">
        <v>232</v>
      </c>
      <c r="D54" s="169">
        <f>D52/D53</f>
        <v>3.071610217</v>
      </c>
      <c r="E54" s="151" t="s">
        <v>233</v>
      </c>
      <c r="F54" s="43"/>
      <c r="G54" s="43"/>
      <c r="H54" s="43"/>
      <c r="I54" s="43"/>
      <c r="J54" s="43"/>
      <c r="K54" s="43"/>
      <c r="L54" s="43"/>
      <c r="M54" s="43"/>
      <c r="N54" s="43"/>
      <c r="O54" s="43"/>
      <c r="P54" s="43"/>
      <c r="Q54" s="43"/>
      <c r="R54" s="43"/>
      <c r="S54" s="43"/>
      <c r="T54" s="43"/>
      <c r="U54" s="43"/>
      <c r="V54" s="43"/>
      <c r="W54" s="43"/>
      <c r="X54" s="43"/>
      <c r="Y54" s="43"/>
    </row>
    <row r="55">
      <c r="A55" s="140"/>
      <c r="B55" s="52"/>
      <c r="C55" s="111"/>
      <c r="D55" s="111"/>
      <c r="E55" s="148"/>
      <c r="F55" s="43"/>
      <c r="G55" s="43"/>
      <c r="H55" s="43"/>
      <c r="I55" s="43"/>
      <c r="J55" s="43"/>
      <c r="K55" s="43"/>
      <c r="L55" s="43"/>
      <c r="M55" s="43"/>
      <c r="N55" s="43"/>
      <c r="O55" s="43"/>
      <c r="P55" s="43"/>
      <c r="Q55" s="43"/>
      <c r="R55" s="43"/>
      <c r="S55" s="43"/>
      <c r="T55" s="43"/>
      <c r="U55" s="43"/>
      <c r="V55" s="43"/>
      <c r="W55" s="43"/>
      <c r="X55" s="43"/>
      <c r="Y55" s="43"/>
    </row>
    <row r="56">
      <c r="A56" s="142" t="s">
        <v>234</v>
      </c>
      <c r="B56" s="5"/>
      <c r="C56" s="159"/>
      <c r="D56" s="115"/>
      <c r="E56" s="160"/>
      <c r="F56" s="58"/>
      <c r="G56" s="58"/>
      <c r="H56" s="58"/>
      <c r="I56" s="58"/>
      <c r="J56" s="58"/>
      <c r="K56" s="58"/>
      <c r="L56" s="58"/>
      <c r="M56" s="58"/>
      <c r="N56" s="58"/>
      <c r="O56" s="58"/>
      <c r="P56" s="58"/>
      <c r="Q56" s="58"/>
      <c r="R56" s="58"/>
      <c r="S56" s="58"/>
      <c r="T56" s="58"/>
      <c r="U56" s="58"/>
      <c r="V56" s="58"/>
      <c r="W56" s="58"/>
      <c r="X56" s="58"/>
      <c r="Y56" s="58"/>
    </row>
    <row r="57">
      <c r="A57" s="140"/>
      <c r="B57" s="145" t="s">
        <v>235</v>
      </c>
      <c r="C57" s="146" t="s">
        <v>236</v>
      </c>
      <c r="D57" s="147">
        <f>sum('Balance Sheet 2023'!E25:E26)</f>
        <v>0</v>
      </c>
      <c r="E57" s="148"/>
      <c r="F57" s="43"/>
      <c r="G57" s="43"/>
      <c r="H57" s="43"/>
      <c r="I57" s="43"/>
      <c r="J57" s="43"/>
      <c r="K57" s="43"/>
      <c r="L57" s="43"/>
      <c r="M57" s="43"/>
      <c r="N57" s="43"/>
      <c r="O57" s="43"/>
      <c r="P57" s="43"/>
      <c r="Q57" s="43"/>
      <c r="R57" s="43"/>
      <c r="S57" s="43"/>
      <c r="T57" s="43"/>
      <c r="U57" s="43"/>
      <c r="V57" s="43"/>
      <c r="W57" s="43"/>
      <c r="X57" s="43"/>
      <c r="Y57" s="43"/>
    </row>
    <row r="58">
      <c r="A58" s="140"/>
      <c r="B58" s="49"/>
      <c r="C58" s="146" t="s">
        <v>237</v>
      </c>
      <c r="D58" s="147">
        <f>'Balance Sheet 2023'!E18</f>
        <v>27541931</v>
      </c>
      <c r="E58" s="148"/>
      <c r="F58" s="43"/>
      <c r="G58" s="43"/>
      <c r="H58" s="43"/>
      <c r="I58" s="43"/>
      <c r="J58" s="43"/>
      <c r="K58" s="43"/>
      <c r="L58" s="43"/>
      <c r="M58" s="43"/>
      <c r="N58" s="43"/>
      <c r="O58" s="43"/>
      <c r="P58" s="43"/>
      <c r="Q58" s="43"/>
      <c r="R58" s="43"/>
      <c r="S58" s="43"/>
      <c r="T58" s="43"/>
      <c r="U58" s="43"/>
      <c r="V58" s="43"/>
      <c r="W58" s="43"/>
      <c r="X58" s="43"/>
      <c r="Y58" s="43"/>
    </row>
    <row r="59">
      <c r="A59" s="140"/>
      <c r="B59" s="49"/>
      <c r="C59" s="149" t="s">
        <v>238</v>
      </c>
      <c r="D59" s="170">
        <f>D57/D58</f>
        <v>0</v>
      </c>
      <c r="E59" s="151" t="s">
        <v>239</v>
      </c>
      <c r="F59" s="43"/>
      <c r="G59" s="43"/>
      <c r="H59" s="43"/>
      <c r="I59" s="43"/>
      <c r="J59" s="43"/>
      <c r="K59" s="43"/>
      <c r="L59" s="43"/>
      <c r="M59" s="43"/>
      <c r="N59" s="43"/>
      <c r="O59" s="43"/>
      <c r="P59" s="43"/>
      <c r="Q59" s="43"/>
      <c r="R59" s="43"/>
      <c r="S59" s="43"/>
      <c r="T59" s="43"/>
      <c r="U59" s="43"/>
      <c r="V59" s="43"/>
      <c r="W59" s="43"/>
      <c r="X59" s="43"/>
      <c r="Y59" s="43"/>
    </row>
    <row r="60">
      <c r="A60" s="140"/>
      <c r="B60" s="52"/>
      <c r="C60" s="111"/>
      <c r="D60" s="111"/>
      <c r="E60" s="148"/>
      <c r="F60" s="43"/>
      <c r="G60" s="43"/>
      <c r="H60" s="43"/>
      <c r="I60" s="43"/>
      <c r="J60" s="43"/>
      <c r="K60" s="43"/>
      <c r="L60" s="43"/>
      <c r="M60" s="43"/>
      <c r="N60" s="43"/>
      <c r="O60" s="43"/>
      <c r="P60" s="43"/>
      <c r="Q60" s="43"/>
      <c r="R60" s="43"/>
      <c r="S60" s="43"/>
      <c r="T60" s="43"/>
      <c r="U60" s="43"/>
      <c r="V60" s="43"/>
      <c r="W60" s="43"/>
      <c r="X60" s="43"/>
      <c r="Y60" s="43"/>
    </row>
    <row r="61">
      <c r="A61" s="43"/>
      <c r="B61" s="171"/>
      <c r="C61" s="43"/>
      <c r="D61" s="43"/>
      <c r="E61" s="172"/>
      <c r="F61" s="43"/>
      <c r="G61" s="43"/>
      <c r="H61" s="43"/>
      <c r="I61" s="43"/>
      <c r="J61" s="43"/>
      <c r="K61" s="43"/>
      <c r="L61" s="43"/>
      <c r="M61" s="43"/>
      <c r="N61" s="43"/>
      <c r="O61" s="43"/>
      <c r="P61" s="43"/>
      <c r="Q61" s="43"/>
      <c r="R61" s="43"/>
      <c r="S61" s="43"/>
      <c r="T61" s="43"/>
      <c r="U61" s="43"/>
      <c r="V61" s="43"/>
      <c r="W61" s="43"/>
      <c r="X61" s="43"/>
      <c r="Y61" s="43"/>
    </row>
    <row r="62">
      <c r="A62" s="43"/>
      <c r="B62" s="171"/>
      <c r="C62" s="43"/>
      <c r="D62" s="43"/>
      <c r="E62" s="172"/>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1"/>
      <c r="C64" s="43"/>
      <c r="D64" s="43"/>
      <c r="E64" s="172"/>
      <c r="F64" s="43"/>
      <c r="G64" s="43"/>
      <c r="H64" s="43"/>
      <c r="I64" s="43"/>
      <c r="J64" s="43"/>
      <c r="K64" s="43"/>
      <c r="L64" s="43"/>
      <c r="M64" s="43"/>
      <c r="N64" s="43"/>
      <c r="O64" s="43"/>
      <c r="P64" s="43"/>
      <c r="Q64" s="43"/>
      <c r="R64" s="43"/>
      <c r="S64" s="43"/>
      <c r="T64" s="43"/>
      <c r="U64" s="43"/>
      <c r="V64" s="43"/>
      <c r="W64" s="43"/>
      <c r="X64" s="43"/>
      <c r="Y64" s="43"/>
    </row>
    <row r="65">
      <c r="A65" s="43"/>
      <c r="B65" s="171"/>
      <c r="C65" s="43"/>
      <c r="D65" s="43"/>
      <c r="E65" s="172"/>
      <c r="F65" s="43"/>
      <c r="G65" s="43"/>
      <c r="H65" s="43"/>
      <c r="I65" s="43"/>
      <c r="J65" s="43"/>
      <c r="K65" s="43"/>
      <c r="L65" s="43"/>
      <c r="M65" s="43"/>
      <c r="N65" s="43"/>
      <c r="O65" s="43"/>
      <c r="P65" s="43"/>
      <c r="Q65" s="43"/>
      <c r="R65" s="43"/>
      <c r="S65" s="43"/>
      <c r="T65" s="43"/>
      <c r="U65" s="43"/>
      <c r="V65" s="43"/>
      <c r="W65" s="43"/>
      <c r="X65" s="43"/>
      <c r="Y65" s="43"/>
    </row>
    <row r="66">
      <c r="A66" s="43"/>
      <c r="B66" s="171"/>
      <c r="C66" s="43"/>
      <c r="D66" s="43"/>
      <c r="E66" s="172"/>
      <c r="F66" s="43"/>
      <c r="G66" s="43"/>
      <c r="H66" s="43"/>
      <c r="I66" s="43"/>
      <c r="J66" s="43"/>
      <c r="K66" s="43"/>
      <c r="L66" s="43"/>
      <c r="M66" s="43"/>
      <c r="N66" s="43"/>
      <c r="O66" s="43"/>
      <c r="P66" s="43"/>
      <c r="Q66" s="43"/>
      <c r="R66" s="43"/>
      <c r="S66" s="43"/>
      <c r="T66" s="43"/>
      <c r="U66" s="43"/>
      <c r="V66" s="43"/>
      <c r="W66" s="43"/>
      <c r="X66" s="43"/>
      <c r="Y66" s="43"/>
    </row>
    <row r="67">
      <c r="A67" s="43"/>
      <c r="B67" s="171"/>
      <c r="C67" s="43"/>
      <c r="D67" s="43"/>
      <c r="E67" s="172"/>
      <c r="F67" s="43"/>
      <c r="G67" s="43"/>
      <c r="H67" s="43"/>
      <c r="I67" s="43"/>
      <c r="J67" s="43"/>
      <c r="K67" s="43"/>
      <c r="L67" s="43"/>
      <c r="M67" s="43"/>
      <c r="N67" s="43"/>
      <c r="O67" s="43"/>
      <c r="P67" s="43"/>
      <c r="Q67" s="43"/>
      <c r="R67" s="43"/>
      <c r="S67" s="43"/>
      <c r="T67" s="43"/>
      <c r="U67" s="43"/>
      <c r="V67" s="43"/>
      <c r="W67" s="43"/>
      <c r="X67" s="43"/>
      <c r="Y67" s="43"/>
    </row>
    <row r="68">
      <c r="A68" s="43"/>
      <c r="B68" s="171"/>
      <c r="C68" s="43"/>
      <c r="D68" s="43"/>
      <c r="E68" s="172"/>
      <c r="F68" s="43"/>
      <c r="G68" s="43"/>
      <c r="H68" s="43"/>
      <c r="I68" s="43"/>
      <c r="J68" s="43"/>
      <c r="K68" s="43"/>
      <c r="L68" s="43"/>
      <c r="M68" s="43"/>
      <c r="N68" s="43"/>
      <c r="O68" s="43"/>
      <c r="P68" s="43"/>
      <c r="Q68" s="43"/>
      <c r="R68" s="43"/>
      <c r="S68" s="43"/>
      <c r="T68" s="43"/>
      <c r="U68" s="43"/>
      <c r="V68" s="43"/>
      <c r="W68" s="43"/>
      <c r="X68" s="43"/>
      <c r="Y68" s="43"/>
    </row>
    <row r="69">
      <c r="A69" s="43"/>
      <c r="B69" s="171"/>
      <c r="C69" s="43"/>
      <c r="D69" s="43"/>
      <c r="E69" s="172"/>
      <c r="F69" s="43"/>
      <c r="G69" s="43"/>
      <c r="H69" s="43"/>
      <c r="I69" s="43"/>
      <c r="J69" s="43"/>
      <c r="K69" s="43"/>
      <c r="L69" s="43"/>
      <c r="M69" s="43"/>
      <c r="N69" s="43"/>
      <c r="O69" s="43"/>
      <c r="P69" s="43"/>
      <c r="Q69" s="43"/>
      <c r="R69" s="43"/>
      <c r="S69" s="43"/>
      <c r="T69" s="43"/>
      <c r="U69" s="43"/>
      <c r="V69" s="43"/>
      <c r="W69" s="43"/>
      <c r="X69" s="43"/>
      <c r="Y69" s="43"/>
    </row>
    <row r="70">
      <c r="A70" s="43"/>
      <c r="B70" s="171"/>
      <c r="C70" s="43"/>
      <c r="D70" s="43"/>
      <c r="E70" s="172"/>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2"/>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2"/>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2"/>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2"/>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2"/>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2"/>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2"/>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2"/>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2"/>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2"/>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2"/>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2"/>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2"/>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2"/>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2"/>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2"/>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2"/>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2"/>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2"/>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2"/>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2"/>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2"/>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2"/>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2"/>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2"/>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2"/>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2"/>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2"/>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2"/>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2"/>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2"/>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2"/>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2"/>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2"/>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2"/>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2"/>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2"/>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2"/>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2"/>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2"/>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2"/>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2"/>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2"/>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2"/>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2"/>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2"/>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2"/>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2"/>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2"/>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2"/>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2"/>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2"/>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2"/>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2"/>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2"/>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2"/>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2"/>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2"/>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2"/>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2"/>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2"/>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2"/>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2"/>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2"/>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2"/>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2"/>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2"/>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2"/>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2"/>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2"/>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2"/>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2"/>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2"/>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2"/>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2"/>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2"/>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2"/>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2"/>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2"/>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2"/>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2"/>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2"/>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2"/>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2"/>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2"/>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2"/>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2"/>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2"/>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2"/>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2"/>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2"/>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2"/>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2"/>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2"/>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2"/>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2"/>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2"/>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2"/>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2"/>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2"/>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2"/>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2"/>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2"/>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2"/>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2"/>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2"/>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2"/>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2"/>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2"/>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2"/>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2"/>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2"/>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2"/>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2"/>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2"/>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2"/>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2"/>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2"/>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2"/>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2"/>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2"/>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2"/>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2"/>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2"/>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2"/>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2"/>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2"/>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2"/>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2"/>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2"/>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2"/>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2"/>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2"/>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2"/>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2"/>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2"/>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2"/>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2"/>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2"/>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2"/>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2"/>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2"/>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2"/>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2"/>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2"/>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2"/>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2"/>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2"/>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2"/>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2"/>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2"/>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2"/>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2"/>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2"/>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2"/>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2"/>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2"/>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2"/>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2"/>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2"/>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2"/>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2"/>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2"/>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2"/>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2"/>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2"/>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2"/>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2"/>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2"/>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2"/>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2"/>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2"/>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2"/>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2"/>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2"/>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2"/>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2"/>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2"/>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2"/>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2"/>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2"/>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2"/>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2"/>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2"/>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2"/>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2"/>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2"/>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2"/>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2"/>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2"/>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2"/>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2"/>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2"/>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2"/>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2"/>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2"/>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2"/>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2"/>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2"/>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2"/>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2"/>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2"/>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2"/>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2"/>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2"/>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2"/>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2"/>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2"/>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2"/>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2"/>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2"/>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2"/>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2"/>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2"/>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2"/>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2"/>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2"/>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2"/>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2"/>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2"/>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2"/>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2"/>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2"/>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2"/>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2"/>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2"/>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2"/>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2"/>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2"/>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2"/>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2"/>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2"/>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2"/>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2"/>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2"/>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2"/>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2"/>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2"/>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2"/>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2"/>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2"/>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2"/>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2"/>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2"/>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2"/>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2"/>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2"/>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2"/>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2"/>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2"/>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2"/>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2"/>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2"/>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2"/>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2"/>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2"/>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2"/>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2"/>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2"/>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2"/>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2"/>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2"/>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2"/>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2"/>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2"/>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2"/>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2"/>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2"/>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2"/>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2"/>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2"/>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2"/>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2"/>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2"/>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2"/>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2"/>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2"/>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2"/>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2"/>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2"/>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2"/>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2"/>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2"/>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2"/>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2"/>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2"/>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2"/>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2"/>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2"/>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2"/>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2"/>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2"/>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2"/>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2"/>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2"/>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2"/>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2"/>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2"/>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2"/>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2"/>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2"/>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2"/>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2"/>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2"/>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2"/>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2"/>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2"/>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2"/>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2"/>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2"/>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2"/>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2"/>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2"/>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2"/>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2"/>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2"/>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2"/>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2"/>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2"/>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2"/>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2"/>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2"/>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2"/>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2"/>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2"/>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2"/>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2"/>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2"/>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2"/>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2"/>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2"/>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2"/>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2"/>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2"/>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2"/>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2"/>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2"/>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2"/>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2"/>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2"/>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2"/>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2"/>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2"/>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2"/>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2"/>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2"/>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2"/>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2"/>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2"/>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2"/>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2"/>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2"/>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2"/>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2"/>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2"/>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2"/>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2"/>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2"/>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2"/>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2"/>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2"/>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2"/>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2"/>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2"/>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2"/>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2"/>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2"/>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2"/>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2"/>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2"/>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2"/>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2"/>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2"/>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2"/>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2"/>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2"/>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2"/>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2"/>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2"/>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2"/>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2"/>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2"/>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2"/>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2"/>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2"/>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2"/>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2"/>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2"/>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2"/>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2"/>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2"/>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2"/>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2"/>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2"/>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2"/>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2"/>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2"/>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2"/>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2"/>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2"/>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2"/>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2"/>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2"/>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2"/>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2"/>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2"/>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2"/>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2"/>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2"/>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2"/>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2"/>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2"/>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2"/>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2"/>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2"/>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2"/>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2"/>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2"/>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2"/>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2"/>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2"/>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2"/>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2"/>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2"/>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2"/>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2"/>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2"/>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2"/>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2"/>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2"/>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2"/>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2"/>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2"/>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2"/>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2"/>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2"/>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2"/>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2"/>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2"/>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2"/>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2"/>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2"/>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2"/>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2"/>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2"/>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2"/>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2"/>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2"/>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2"/>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2"/>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2"/>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2"/>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2"/>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2"/>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2"/>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2"/>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2"/>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2"/>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2"/>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2"/>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2"/>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2"/>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2"/>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2"/>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2"/>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2"/>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2"/>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2"/>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2"/>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2"/>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2"/>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2"/>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2"/>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2"/>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2"/>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2"/>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2"/>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2"/>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2"/>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2"/>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2"/>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2"/>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2"/>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2"/>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2"/>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2"/>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2"/>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2"/>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2"/>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2"/>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2"/>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2"/>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2"/>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2"/>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2"/>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2"/>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2"/>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2"/>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2"/>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2"/>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2"/>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2"/>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2"/>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2"/>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2"/>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2"/>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2"/>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2"/>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2"/>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2"/>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2"/>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2"/>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2"/>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2"/>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2"/>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2"/>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2"/>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2"/>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2"/>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2"/>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2"/>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2"/>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2"/>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2"/>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2"/>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2"/>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2"/>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2"/>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2"/>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2"/>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2"/>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2"/>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2"/>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2"/>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2"/>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2"/>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2"/>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2"/>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2"/>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2"/>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2"/>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2"/>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2"/>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2"/>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2"/>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2"/>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2"/>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2"/>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2"/>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2"/>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2"/>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2"/>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2"/>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2"/>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2"/>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2"/>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2"/>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2"/>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2"/>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2"/>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2"/>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2"/>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2"/>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2"/>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2"/>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2"/>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2"/>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2"/>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2"/>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2"/>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2"/>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2"/>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2"/>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2"/>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2"/>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2"/>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2"/>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2"/>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2"/>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2"/>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2"/>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2"/>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2"/>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2"/>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2"/>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2"/>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2"/>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2"/>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2"/>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2"/>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2"/>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2"/>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2"/>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2"/>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2"/>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2"/>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2"/>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2"/>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2"/>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2"/>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2"/>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2"/>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2"/>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2"/>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2"/>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2"/>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2"/>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2"/>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2"/>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2"/>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2"/>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2"/>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2"/>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2"/>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2"/>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2"/>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2"/>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2"/>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2"/>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2"/>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2"/>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2"/>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2"/>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2"/>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2"/>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2"/>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2"/>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2"/>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2"/>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2"/>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2"/>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2"/>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2"/>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2"/>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2"/>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2"/>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2"/>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2"/>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2"/>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2"/>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2"/>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2"/>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2"/>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2"/>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2"/>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2"/>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2"/>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2"/>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2"/>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2"/>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2"/>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2"/>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2"/>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2"/>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2"/>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2"/>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2"/>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2"/>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2"/>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2"/>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2"/>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2"/>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2"/>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2"/>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2"/>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2"/>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2"/>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2"/>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2"/>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2"/>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2"/>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2"/>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2"/>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2"/>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2"/>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2"/>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2"/>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2"/>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2"/>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2"/>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2"/>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2"/>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2"/>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2"/>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2"/>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2"/>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2"/>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2"/>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2"/>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2"/>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2"/>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2"/>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2"/>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2"/>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2"/>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2"/>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2"/>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2"/>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2"/>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2"/>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2"/>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2"/>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2"/>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2"/>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2"/>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2"/>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2"/>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2"/>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2"/>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2"/>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2"/>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2"/>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2"/>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2"/>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2"/>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2"/>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2"/>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2"/>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2"/>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2"/>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2"/>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2"/>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2"/>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2"/>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2"/>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2"/>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2"/>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2"/>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2"/>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2"/>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2"/>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2"/>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2"/>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2"/>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2"/>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2"/>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2"/>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2"/>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2"/>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2"/>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2"/>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2"/>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2"/>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2"/>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2"/>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2"/>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2"/>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2"/>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2"/>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2"/>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2"/>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2"/>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2"/>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2"/>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2"/>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2"/>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2"/>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2"/>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2"/>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2"/>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2"/>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2"/>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2"/>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2"/>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2"/>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2"/>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2"/>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2"/>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2"/>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2"/>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2"/>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2"/>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2"/>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2"/>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2"/>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2"/>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2"/>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2"/>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2"/>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2"/>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2"/>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2"/>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2"/>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2"/>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2"/>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2"/>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2"/>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2"/>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2"/>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2"/>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2"/>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2"/>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2"/>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2"/>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2"/>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2"/>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2"/>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2"/>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2"/>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2"/>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2"/>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2"/>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2"/>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2"/>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2"/>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2"/>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2"/>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2"/>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2"/>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2"/>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2"/>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2"/>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2"/>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2"/>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2"/>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2"/>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2"/>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2"/>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2"/>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2"/>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2"/>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2"/>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2"/>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2"/>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2"/>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2"/>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2"/>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2"/>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2"/>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2"/>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2"/>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2"/>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2"/>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2"/>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2"/>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2"/>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2"/>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2"/>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2"/>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2"/>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2"/>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2"/>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2"/>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2"/>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2"/>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2"/>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2"/>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2"/>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2"/>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2"/>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2"/>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2"/>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2"/>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2"/>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2"/>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2"/>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2"/>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2"/>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2"/>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2"/>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2"/>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2"/>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2"/>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2"/>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2"/>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2"/>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2"/>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2"/>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2"/>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2"/>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2"/>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2"/>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2"/>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2"/>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2"/>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2"/>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2"/>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2"/>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2"/>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2"/>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2"/>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2"/>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2"/>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2"/>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2"/>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2"/>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2"/>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2"/>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2"/>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2"/>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2"/>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2"/>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2"/>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2"/>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2"/>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2"/>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2"/>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2"/>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2"/>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2"/>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2"/>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2"/>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2"/>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2"/>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2"/>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2"/>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2"/>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2"/>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2"/>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2"/>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2"/>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2"/>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2"/>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2"/>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2"/>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2"/>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2"/>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2"/>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2"/>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2"/>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2"/>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2"/>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2"/>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2"/>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2"/>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2"/>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2"/>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2"/>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2"/>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2"/>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2"/>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2"/>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2"/>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2"/>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2"/>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2"/>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2"/>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2"/>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2"/>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2"/>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2"/>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2"/>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2"/>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2"/>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2"/>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2"/>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2"/>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Neighborhood Legal Services Of LA County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24264.0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2.8676273E7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2887173.0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31587710</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183980.0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34350.0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218330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873692.0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71291.0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70783.0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508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508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3.3292455E7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3.4089114E7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-796659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-796659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190379.0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155947.0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34432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241</v>
      </c>
      <c r="D39" s="74"/>
      <c r="E39" s="48">
        <v>13848.0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435.0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14283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31932296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Neighborhood Legal Services Of LA County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5555226</v>
      </c>
      <c r="D3" s="177">
        <v>5555226.0</v>
      </c>
      <c r="E3" s="177">
        <v>0.0</v>
      </c>
      <c r="F3" s="177">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97957</v>
      </c>
      <c r="D4" s="177">
        <v>97957.0</v>
      </c>
      <c r="E4" s="177">
        <v>0.0</v>
      </c>
      <c r="F4" s="177">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177">
        <v>0.0</v>
      </c>
      <c r="E5" s="177">
        <v>0.0</v>
      </c>
      <c r="F5" s="177">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177">
        <v>0.0</v>
      </c>
      <c r="E6" s="177">
        <v>0.0</v>
      </c>
      <c r="F6" s="177">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666813</v>
      </c>
      <c r="D7" s="177">
        <v>189522.0</v>
      </c>
      <c r="E7" s="177">
        <v>415350.0</v>
      </c>
      <c r="F7" s="177">
        <v>61941.0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177">
        <v>0.0</v>
      </c>
      <c r="E8" s="177">
        <v>0.0</v>
      </c>
      <c r="F8" s="177">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16638119</v>
      </c>
      <c r="D9" s="177">
        <v>1.4687244E7</v>
      </c>
      <c r="E9" s="177">
        <v>1532356.0</v>
      </c>
      <c r="F9" s="177">
        <v>418519.0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810485</v>
      </c>
      <c r="D10" s="177">
        <v>710139.0</v>
      </c>
      <c r="E10" s="177">
        <v>89337.0</v>
      </c>
      <c r="F10" s="177">
        <v>11009.0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3032291</v>
      </c>
      <c r="D11" s="177">
        <v>2699678.0</v>
      </c>
      <c r="E11" s="177">
        <v>251548.0</v>
      </c>
      <c r="F11" s="177">
        <v>81065.0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1260875</v>
      </c>
      <c r="D12" s="177">
        <v>1082746.0</v>
      </c>
      <c r="E12" s="177">
        <v>137304.0</v>
      </c>
      <c r="F12" s="177">
        <v>40825.0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177">
        <v>0.0</v>
      </c>
      <c r="E13" s="177">
        <v>0.0</v>
      </c>
      <c r="F13" s="177">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31570</v>
      </c>
      <c r="D14" s="177">
        <v>0.0</v>
      </c>
      <c r="E14" s="177">
        <v>31570.0</v>
      </c>
      <c r="F14" s="177">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64600</v>
      </c>
      <c r="D15" s="177">
        <v>0.0</v>
      </c>
      <c r="E15" s="177">
        <v>52407.0</v>
      </c>
      <c r="F15" s="177">
        <v>12193.0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177">
        <v>0.0</v>
      </c>
      <c r="E16" s="177">
        <v>0.0</v>
      </c>
      <c r="F16" s="177">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177">
        <v>0.0</v>
      </c>
      <c r="E17" s="177">
        <v>0.0</v>
      </c>
      <c r="F17" s="177">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177">
        <v>0.0</v>
      </c>
      <c r="E18" s="177">
        <v>0.0</v>
      </c>
      <c r="F18" s="177">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177">
        <v>0.0</v>
      </c>
      <c r="E19" s="177">
        <v>0.0</v>
      </c>
      <c r="F19" s="177">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1864485</v>
      </c>
      <c r="D20" s="177">
        <v>1616717.0</v>
      </c>
      <c r="E20" s="177">
        <v>107564.0</v>
      </c>
      <c r="F20" s="177">
        <v>140204.0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39145</v>
      </c>
      <c r="D21" s="177">
        <v>16894.0</v>
      </c>
      <c r="E21" s="177">
        <v>16998.0</v>
      </c>
      <c r="F21" s="177">
        <v>5253.0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538631</v>
      </c>
      <c r="D22" s="177">
        <v>438956.0</v>
      </c>
      <c r="E22" s="177">
        <v>81344.0</v>
      </c>
      <c r="F22" s="177">
        <v>18331.0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295497</v>
      </c>
      <c r="D23" s="177">
        <v>101654.0</v>
      </c>
      <c r="E23" s="177">
        <v>179743.0</v>
      </c>
      <c r="F23" s="177">
        <v>14100.0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177">
        <v>0.0</v>
      </c>
      <c r="E24" s="177">
        <v>0.0</v>
      </c>
      <c r="F24" s="177">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509039</v>
      </c>
      <c r="D25" s="177">
        <v>417220.0</v>
      </c>
      <c r="E25" s="177">
        <v>81607.0</v>
      </c>
      <c r="F25" s="177">
        <v>10212.0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103251</v>
      </c>
      <c r="D26" s="177">
        <v>92330.0</v>
      </c>
      <c r="E26" s="177">
        <v>9309.0</v>
      </c>
      <c r="F26" s="177">
        <v>1612.0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177">
        <v>0.0</v>
      </c>
      <c r="E27" s="177">
        <v>0.0</v>
      </c>
      <c r="F27" s="177">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190011</v>
      </c>
      <c r="D28" s="177">
        <v>162593.0</v>
      </c>
      <c r="E28" s="177">
        <v>23334.0</v>
      </c>
      <c r="F28" s="177">
        <v>4084.0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177">
        <v>0.0</v>
      </c>
      <c r="E29" s="177">
        <v>0.0</v>
      </c>
      <c r="F29" s="177">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177">
        <v>0.0</v>
      </c>
      <c r="E30" s="177">
        <v>0.0</v>
      </c>
      <c r="F30" s="177">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284714</v>
      </c>
      <c r="D31" s="177">
        <v>210449.0</v>
      </c>
      <c r="E31" s="177">
        <v>74265.0</v>
      </c>
      <c r="F31" s="177">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89850</v>
      </c>
      <c r="D32" s="177">
        <v>74867.0</v>
      </c>
      <c r="E32" s="177">
        <v>13490.0</v>
      </c>
      <c r="F32" s="177">
        <v>1493.0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177">
        <v>0.0</v>
      </c>
      <c r="E33" s="177">
        <v>0.0</v>
      </c>
      <c r="F33" s="177">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100938</v>
      </c>
      <c r="D34" s="177">
        <v>94976.0</v>
      </c>
      <c r="E34" s="177">
        <v>3217.0</v>
      </c>
      <c r="F34" s="177">
        <v>2745.0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99959</v>
      </c>
      <c r="D35" s="177">
        <v>99959.0</v>
      </c>
      <c r="E35" s="177">
        <v>0.0</v>
      </c>
      <c r="F35" s="177">
        <v>0.0</v>
      </c>
      <c r="G35" s="43"/>
      <c r="H35" s="43"/>
      <c r="I35" s="43"/>
      <c r="J35" s="43"/>
      <c r="K35" s="43"/>
      <c r="L35" s="43"/>
      <c r="M35" s="43"/>
      <c r="N35" s="43"/>
      <c r="O35" s="43"/>
      <c r="P35" s="43"/>
      <c r="Q35" s="43"/>
      <c r="R35" s="43"/>
      <c r="S35" s="43"/>
      <c r="T35" s="43"/>
      <c r="U35" s="43"/>
      <c r="V35" s="43"/>
      <c r="W35" s="43"/>
      <c r="X35" s="43"/>
      <c r="Y35" s="43"/>
      <c r="Z35" s="43"/>
    </row>
    <row r="36">
      <c r="A36" s="45" t="s">
        <v>50</v>
      </c>
      <c r="B36" s="102" t="s">
        <v>246</v>
      </c>
      <c r="C36" s="98">
        <f t="shared" si="1"/>
        <v>63273</v>
      </c>
      <c r="D36" s="177">
        <v>63273.0</v>
      </c>
      <c r="E36" s="177">
        <v>0.0</v>
      </c>
      <c r="F36" s="177">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44956</v>
      </c>
      <c r="D37" s="177">
        <v>27493.0</v>
      </c>
      <c r="E37" s="177">
        <v>10528.0</v>
      </c>
      <c r="F37" s="177">
        <v>6935.0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177">
        <v>0.0</v>
      </c>
      <c r="E38" s="177">
        <v>0.0</v>
      </c>
      <c r="F38" s="177">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177">
        <v>0.0</v>
      </c>
      <c r="E39" s="177">
        <v>0.0</v>
      </c>
      <c r="F39" s="177">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32381685</v>
      </c>
      <c r="D40" s="103">
        <f t="shared" si="2"/>
        <v>28439893</v>
      </c>
      <c r="E40" s="103">
        <f t="shared" si="2"/>
        <v>3111271</v>
      </c>
      <c r="F40" s="103">
        <f t="shared" si="2"/>
        <v>830521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Neighborhood Legal Services Of LA County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4">
        <v>2105355.0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1"/>
      <c r="E3" s="114">
        <v>1.7180657E7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4">
        <v>4435111.0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1"/>
      <c r="E5" s="114">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4">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4">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1"/>
      <c r="E8" s="114">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1"/>
      <c r="E9" s="114">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4">
        <v>220896.0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4">
        <v>6589863.0</v>
      </c>
      <c r="E11" s="114">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4">
        <v>4831110.0</v>
      </c>
      <c r="E12" s="108">
        <f>D11-D12</f>
        <v>1758753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1"/>
      <c r="E13" s="114">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1"/>
      <c r="E14" s="114">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1"/>
      <c r="E15" s="114">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1"/>
      <c r="E16" s="114">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1"/>
      <c r="E17" s="114">
        <v>1807412.0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5"/>
      <c r="E18" s="116">
        <f>sum(E2:E17)</f>
        <v>27508184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7">
        <v>17.0</v>
      </c>
      <c r="C19" s="118" t="s">
        <v>163</v>
      </c>
      <c r="D19" s="119"/>
      <c r="E19" s="114">
        <v>2263804.0</v>
      </c>
      <c r="F19" s="43"/>
      <c r="G19" s="43"/>
      <c r="H19" s="43"/>
      <c r="I19" s="43"/>
      <c r="J19" s="43"/>
      <c r="K19" s="43"/>
      <c r="L19" s="43"/>
      <c r="M19" s="43"/>
      <c r="N19" s="43"/>
      <c r="O19" s="43"/>
      <c r="P19" s="43"/>
      <c r="Q19" s="43"/>
      <c r="R19" s="43"/>
      <c r="S19" s="43"/>
      <c r="T19" s="43"/>
      <c r="U19" s="43"/>
      <c r="V19" s="43"/>
      <c r="W19" s="43"/>
      <c r="X19" s="43"/>
      <c r="Y19" s="43"/>
      <c r="Z19" s="43"/>
    </row>
    <row r="20">
      <c r="A20" s="49"/>
      <c r="B20" s="117">
        <v>18.0</v>
      </c>
      <c r="C20" s="118" t="s">
        <v>164</v>
      </c>
      <c r="D20" s="119"/>
      <c r="E20" s="114">
        <v>0.0</v>
      </c>
      <c r="F20" s="43"/>
      <c r="G20" s="43"/>
      <c r="H20" s="43"/>
      <c r="I20" s="43"/>
      <c r="J20" s="43"/>
      <c r="K20" s="43"/>
      <c r="L20" s="43"/>
      <c r="M20" s="43"/>
      <c r="N20" s="43"/>
      <c r="O20" s="43"/>
      <c r="P20" s="43"/>
      <c r="Q20" s="43"/>
      <c r="R20" s="43"/>
      <c r="S20" s="43"/>
      <c r="T20" s="43"/>
      <c r="U20" s="43"/>
      <c r="V20" s="43"/>
      <c r="W20" s="43"/>
      <c r="X20" s="43"/>
      <c r="Y20" s="43"/>
      <c r="Z20" s="43"/>
    </row>
    <row r="21">
      <c r="A21" s="49"/>
      <c r="B21" s="117">
        <v>19.0</v>
      </c>
      <c r="C21" s="118" t="s">
        <v>165</v>
      </c>
      <c r="D21" s="119"/>
      <c r="E21" s="114">
        <v>5477563.0</v>
      </c>
      <c r="F21" s="43"/>
      <c r="G21" s="43"/>
      <c r="H21" s="43"/>
      <c r="I21" s="43"/>
      <c r="J21" s="43"/>
      <c r="K21" s="43"/>
      <c r="L21" s="43"/>
      <c r="M21" s="43"/>
      <c r="N21" s="43"/>
      <c r="O21" s="43"/>
      <c r="P21" s="43"/>
      <c r="Q21" s="43"/>
      <c r="R21" s="43"/>
      <c r="S21" s="43"/>
      <c r="T21" s="43"/>
      <c r="U21" s="43"/>
      <c r="V21" s="43"/>
      <c r="W21" s="43"/>
      <c r="X21" s="43"/>
      <c r="Y21" s="43"/>
      <c r="Z21" s="43"/>
    </row>
    <row r="22">
      <c r="A22" s="49"/>
      <c r="B22" s="117">
        <v>20.0</v>
      </c>
      <c r="C22" s="118" t="s">
        <v>166</v>
      </c>
      <c r="D22" s="119"/>
      <c r="E22" s="114">
        <v>0.0</v>
      </c>
      <c r="F22" s="43"/>
      <c r="G22" s="43"/>
      <c r="H22" s="43"/>
      <c r="I22" s="43"/>
      <c r="J22" s="43"/>
      <c r="K22" s="43"/>
      <c r="L22" s="43"/>
      <c r="M22" s="43"/>
      <c r="N22" s="43"/>
      <c r="O22" s="43"/>
      <c r="P22" s="43"/>
      <c r="Q22" s="43"/>
      <c r="R22" s="43"/>
      <c r="S22" s="43"/>
      <c r="T22" s="43"/>
      <c r="U22" s="43"/>
      <c r="V22" s="43"/>
      <c r="W22" s="43"/>
      <c r="X22" s="43"/>
      <c r="Y22" s="43"/>
      <c r="Z22" s="43"/>
    </row>
    <row r="23">
      <c r="A23" s="49"/>
      <c r="B23" s="117">
        <v>21.0</v>
      </c>
      <c r="C23" s="118" t="s">
        <v>167</v>
      </c>
      <c r="D23" s="119"/>
      <c r="E23" s="132">
        <v>237507.0</v>
      </c>
      <c r="F23" s="43"/>
      <c r="G23" s="43"/>
      <c r="H23" s="43"/>
      <c r="I23" s="43"/>
      <c r="J23" s="43"/>
      <c r="K23" s="43"/>
      <c r="L23" s="43"/>
      <c r="M23" s="43"/>
      <c r="N23" s="43"/>
      <c r="O23" s="43"/>
      <c r="P23" s="43"/>
      <c r="Q23" s="43"/>
      <c r="R23" s="43"/>
      <c r="S23" s="43"/>
      <c r="T23" s="43"/>
      <c r="U23" s="43"/>
      <c r="V23" s="43"/>
      <c r="W23" s="43"/>
      <c r="X23" s="43"/>
      <c r="Y23" s="43"/>
      <c r="Z23" s="43"/>
    </row>
    <row r="24">
      <c r="A24" s="49"/>
      <c r="B24" s="117">
        <v>22.0</v>
      </c>
      <c r="C24" s="120" t="s">
        <v>168</v>
      </c>
      <c r="D24" s="121"/>
      <c r="E24" s="132">
        <v>0.0</v>
      </c>
      <c r="F24" s="43"/>
      <c r="G24" s="43"/>
      <c r="H24" s="43"/>
      <c r="I24" s="43"/>
      <c r="J24" s="43"/>
      <c r="K24" s="43"/>
      <c r="L24" s="43"/>
      <c r="M24" s="43"/>
      <c r="N24" s="43"/>
      <c r="O24" s="43"/>
      <c r="P24" s="43"/>
      <c r="Q24" s="43"/>
      <c r="R24" s="43"/>
      <c r="S24" s="43"/>
      <c r="T24" s="43"/>
      <c r="U24" s="43"/>
      <c r="V24" s="43"/>
      <c r="W24" s="43"/>
      <c r="X24" s="43"/>
      <c r="Y24" s="43"/>
      <c r="Z24" s="43"/>
    </row>
    <row r="25">
      <c r="A25" s="49"/>
      <c r="B25" s="117">
        <v>23.0</v>
      </c>
      <c r="C25" s="118" t="s">
        <v>169</v>
      </c>
      <c r="D25" s="122"/>
      <c r="E25" s="132">
        <v>0.0</v>
      </c>
      <c r="F25" s="43"/>
      <c r="G25" s="43"/>
      <c r="H25" s="43"/>
      <c r="I25" s="43"/>
      <c r="J25" s="43"/>
      <c r="K25" s="43"/>
      <c r="L25" s="43"/>
      <c r="M25" s="43"/>
      <c r="N25" s="43"/>
      <c r="O25" s="43"/>
      <c r="P25" s="43"/>
      <c r="Q25" s="43"/>
      <c r="R25" s="43"/>
      <c r="S25" s="43"/>
      <c r="T25" s="43"/>
      <c r="U25" s="43"/>
      <c r="V25" s="43"/>
      <c r="W25" s="43"/>
      <c r="X25" s="43"/>
      <c r="Y25" s="43"/>
      <c r="Z25" s="43"/>
    </row>
    <row r="26">
      <c r="A26" s="49"/>
      <c r="B26" s="117">
        <v>24.0</v>
      </c>
      <c r="C26" s="118" t="s">
        <v>170</v>
      </c>
      <c r="D26" s="119"/>
      <c r="E26" s="132">
        <v>0.0</v>
      </c>
      <c r="F26" s="43"/>
      <c r="G26" s="43"/>
      <c r="H26" s="43"/>
      <c r="I26" s="43"/>
      <c r="J26" s="43"/>
      <c r="K26" s="43"/>
      <c r="L26" s="43"/>
      <c r="M26" s="43"/>
      <c r="N26" s="43"/>
      <c r="O26" s="43"/>
      <c r="P26" s="43"/>
      <c r="Q26" s="43"/>
      <c r="R26" s="43"/>
      <c r="S26" s="43"/>
      <c r="T26" s="43"/>
      <c r="U26" s="43"/>
      <c r="V26" s="43"/>
      <c r="W26" s="43"/>
      <c r="X26" s="43"/>
      <c r="Y26" s="43"/>
      <c r="Z26" s="43"/>
    </row>
    <row r="27">
      <c r="A27" s="52"/>
      <c r="B27" s="117">
        <v>25.0</v>
      </c>
      <c r="C27" s="118" t="s">
        <v>171</v>
      </c>
      <c r="D27" s="119"/>
      <c r="E27" s="132">
        <v>1205063.0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9183937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7">
        <v>27.0</v>
      </c>
      <c r="C30" s="118" t="s">
        <v>175</v>
      </c>
      <c r="D30" s="119"/>
      <c r="E30" s="114">
        <v>1.7480334E7</v>
      </c>
      <c r="F30" s="43"/>
      <c r="G30" s="43"/>
      <c r="H30" s="43"/>
      <c r="I30" s="43"/>
      <c r="J30" s="43"/>
      <c r="K30" s="43"/>
      <c r="L30" s="43"/>
      <c r="M30" s="43"/>
      <c r="N30" s="43"/>
      <c r="O30" s="43"/>
      <c r="P30" s="43"/>
      <c r="Q30" s="43"/>
      <c r="R30" s="43"/>
      <c r="S30" s="43"/>
      <c r="T30" s="43"/>
      <c r="U30" s="43"/>
      <c r="V30" s="43"/>
      <c r="W30" s="43"/>
      <c r="X30" s="43"/>
      <c r="Y30" s="43"/>
      <c r="Z30" s="43"/>
    </row>
    <row r="31">
      <c r="A31" s="49"/>
      <c r="B31" s="117">
        <v>28.0</v>
      </c>
      <c r="C31" s="118" t="s">
        <v>176</v>
      </c>
      <c r="D31" s="119"/>
      <c r="E31" s="114">
        <v>843913.0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7">
        <v>29.0</v>
      </c>
      <c r="C33" s="118" t="s">
        <v>178</v>
      </c>
      <c r="D33" s="119"/>
      <c r="E33" s="132">
        <v>0.0</v>
      </c>
      <c r="F33" s="43"/>
      <c r="G33" s="43"/>
      <c r="H33" s="43"/>
      <c r="I33" s="43"/>
      <c r="J33" s="43"/>
      <c r="K33" s="43"/>
      <c r="L33" s="43"/>
      <c r="M33" s="43"/>
      <c r="N33" s="43"/>
      <c r="O33" s="43"/>
      <c r="P33" s="43"/>
      <c r="Q33" s="43"/>
      <c r="R33" s="43"/>
      <c r="S33" s="43"/>
      <c r="T33" s="43"/>
      <c r="U33" s="43"/>
      <c r="V33" s="43"/>
      <c r="W33" s="43"/>
      <c r="X33" s="43"/>
      <c r="Y33" s="43"/>
      <c r="Z33" s="43"/>
    </row>
    <row r="34">
      <c r="A34" s="49"/>
      <c r="B34" s="117">
        <v>30.0</v>
      </c>
      <c r="C34" s="118" t="s">
        <v>179</v>
      </c>
      <c r="D34" s="122"/>
      <c r="E34" s="132">
        <v>0.0</v>
      </c>
      <c r="F34" s="43"/>
      <c r="G34" s="43"/>
      <c r="H34" s="43"/>
      <c r="I34" s="43"/>
      <c r="J34" s="43"/>
      <c r="K34" s="43"/>
      <c r="L34" s="43"/>
      <c r="M34" s="43"/>
      <c r="N34" s="43"/>
      <c r="O34" s="43"/>
      <c r="P34" s="43"/>
      <c r="Q34" s="43"/>
      <c r="R34" s="43"/>
      <c r="S34" s="43"/>
      <c r="T34" s="43"/>
      <c r="U34" s="43"/>
      <c r="V34" s="43"/>
      <c r="W34" s="43"/>
      <c r="X34" s="43"/>
      <c r="Y34" s="43"/>
      <c r="Z34" s="43"/>
    </row>
    <row r="35">
      <c r="A35" s="52"/>
      <c r="B35" s="117">
        <v>31.0</v>
      </c>
      <c r="C35" s="118" t="s">
        <v>180</v>
      </c>
      <c r="D35" s="122"/>
      <c r="E35" s="132">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3"/>
      <c r="E36" s="127">
        <f>sum(E30:E35)</f>
        <v>18324247</v>
      </c>
      <c r="F36" s="43"/>
      <c r="G36" s="43"/>
      <c r="H36" s="43"/>
      <c r="I36" s="43"/>
      <c r="J36" s="43"/>
      <c r="K36" s="43"/>
      <c r="L36" s="43"/>
      <c r="M36" s="43"/>
      <c r="N36" s="43"/>
      <c r="O36" s="43"/>
      <c r="P36" s="43"/>
      <c r="Q36" s="43"/>
      <c r="R36" s="43"/>
      <c r="S36" s="43"/>
      <c r="T36" s="43"/>
      <c r="U36" s="43"/>
      <c r="V36" s="43"/>
      <c r="W36" s="43"/>
      <c r="X36" s="43"/>
      <c r="Y36" s="43"/>
      <c r="Z36" s="43"/>
    </row>
    <row r="37">
      <c r="A37" s="134"/>
      <c r="B37" s="135">
        <v>33.0</v>
      </c>
      <c r="C37" s="136" t="s">
        <v>182</v>
      </c>
      <c r="D37" s="137"/>
      <c r="E37" s="138">
        <f>E36+E28</f>
        <v>27508184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9" t="str">
        <f>'READ HERE FIRST'!A5</f>
        <v>Neighborhood Legal Services Of LA County</v>
      </c>
      <c r="B1" s="2">
        <f>'Revenues 2024'!C1</f>
        <v>2024</v>
      </c>
      <c r="C1" s="178"/>
      <c r="D1" s="140"/>
      <c r="E1" s="141"/>
      <c r="F1" s="43"/>
      <c r="G1" s="43"/>
      <c r="H1" s="43"/>
      <c r="I1" s="43"/>
      <c r="J1" s="43"/>
      <c r="K1" s="43"/>
      <c r="L1" s="43"/>
      <c r="M1" s="43"/>
      <c r="N1" s="43"/>
      <c r="O1" s="43"/>
      <c r="P1" s="43"/>
      <c r="Q1" s="43"/>
      <c r="R1" s="43"/>
      <c r="S1" s="43"/>
      <c r="T1" s="43"/>
      <c r="U1" s="43"/>
      <c r="V1" s="43"/>
      <c r="W1" s="43"/>
      <c r="X1" s="43"/>
      <c r="Y1" s="43"/>
    </row>
    <row r="2">
      <c r="A2" s="142" t="s">
        <v>183</v>
      </c>
      <c r="B2" s="5"/>
      <c r="C2" s="143"/>
      <c r="D2" s="143"/>
      <c r="E2" s="144"/>
      <c r="F2" s="43"/>
      <c r="G2" s="43"/>
      <c r="H2" s="43"/>
      <c r="I2" s="43"/>
      <c r="J2" s="43"/>
      <c r="K2" s="43"/>
      <c r="L2" s="43"/>
      <c r="M2" s="43"/>
      <c r="N2" s="43"/>
      <c r="O2" s="43"/>
      <c r="P2" s="43"/>
      <c r="Q2" s="43"/>
      <c r="R2" s="43"/>
      <c r="S2" s="43"/>
      <c r="T2" s="43"/>
      <c r="U2" s="43"/>
      <c r="V2" s="43"/>
      <c r="W2" s="43"/>
      <c r="X2" s="43"/>
      <c r="Y2" s="43"/>
    </row>
    <row r="3">
      <c r="A3" s="140"/>
      <c r="B3" s="145" t="s">
        <v>184</v>
      </c>
      <c r="C3" s="146" t="s">
        <v>185</v>
      </c>
      <c r="D3" s="147">
        <f>'Expenses 2024'!C40</f>
        <v>32381685</v>
      </c>
      <c r="E3" s="148"/>
      <c r="F3" s="43"/>
      <c r="G3" s="43"/>
      <c r="H3" s="43"/>
      <c r="I3" s="43"/>
      <c r="J3" s="43"/>
      <c r="K3" s="43"/>
      <c r="L3" s="43"/>
      <c r="M3" s="43"/>
      <c r="N3" s="43"/>
      <c r="O3" s="43"/>
      <c r="P3" s="43"/>
      <c r="Q3" s="43"/>
      <c r="R3" s="43"/>
      <c r="S3" s="43"/>
      <c r="T3" s="43"/>
      <c r="U3" s="43"/>
      <c r="V3" s="43"/>
      <c r="W3" s="43"/>
      <c r="X3" s="43"/>
      <c r="Y3" s="43"/>
    </row>
    <row r="4">
      <c r="A4" s="140"/>
      <c r="B4" s="49"/>
      <c r="C4" s="146" t="s">
        <v>186</v>
      </c>
      <c r="D4" s="147">
        <f>'Expenses 2024'!C31</f>
        <v>284714</v>
      </c>
      <c r="E4" s="148"/>
      <c r="F4" s="43"/>
      <c r="G4" s="43"/>
      <c r="H4" s="43"/>
      <c r="I4" s="43"/>
      <c r="J4" s="43"/>
      <c r="K4" s="43"/>
      <c r="L4" s="43"/>
      <c r="M4" s="43"/>
      <c r="N4" s="43"/>
      <c r="O4" s="43"/>
      <c r="P4" s="43"/>
      <c r="Q4" s="43"/>
      <c r="R4" s="43"/>
      <c r="S4" s="43"/>
      <c r="T4" s="43"/>
      <c r="U4" s="43"/>
      <c r="V4" s="43"/>
      <c r="W4" s="43"/>
      <c r="X4" s="43"/>
      <c r="Y4" s="43"/>
    </row>
    <row r="5">
      <c r="A5" s="140"/>
      <c r="B5" s="49"/>
      <c r="C5" s="146" t="s">
        <v>187</v>
      </c>
      <c r="D5" s="147">
        <f>D3-D4</f>
        <v>32096971</v>
      </c>
      <c r="E5" s="148"/>
      <c r="F5" s="43"/>
      <c r="G5" s="43"/>
      <c r="H5" s="43"/>
      <c r="I5" s="43"/>
      <c r="J5" s="43"/>
      <c r="K5" s="43"/>
      <c r="L5" s="43"/>
      <c r="M5" s="43"/>
      <c r="N5" s="43"/>
      <c r="O5" s="43"/>
      <c r="P5" s="43"/>
      <c r="Q5" s="43"/>
      <c r="R5" s="43"/>
      <c r="S5" s="43"/>
      <c r="T5" s="43"/>
      <c r="U5" s="43"/>
      <c r="V5" s="43"/>
      <c r="W5" s="43"/>
      <c r="X5" s="43"/>
      <c r="Y5" s="43"/>
    </row>
    <row r="6">
      <c r="A6" s="140"/>
      <c r="B6" s="49"/>
      <c r="C6" s="146" t="s">
        <v>188</v>
      </c>
      <c r="D6" s="147">
        <f>D5/12</f>
        <v>2674747.583</v>
      </c>
      <c r="E6" s="148"/>
      <c r="F6" s="43"/>
      <c r="G6" s="43"/>
      <c r="H6" s="43"/>
      <c r="I6" s="43"/>
      <c r="J6" s="43"/>
      <c r="K6" s="43"/>
      <c r="L6" s="43"/>
      <c r="M6" s="43"/>
      <c r="N6" s="43"/>
      <c r="O6" s="43"/>
      <c r="P6" s="43"/>
      <c r="Q6" s="43"/>
      <c r="R6" s="43"/>
      <c r="S6" s="43"/>
      <c r="T6" s="43"/>
      <c r="U6" s="43"/>
      <c r="V6" s="43"/>
      <c r="W6" s="43"/>
      <c r="X6" s="43"/>
      <c r="Y6" s="43"/>
    </row>
    <row r="7">
      <c r="A7" s="140"/>
      <c r="B7" s="49"/>
      <c r="C7" s="146" t="s">
        <v>189</v>
      </c>
      <c r="D7" s="75">
        <f>'Balance Sheet 2024'!E2+'Balance Sheet 2024'!E3</f>
        <v>19286012</v>
      </c>
      <c r="E7" s="148"/>
      <c r="F7" s="43"/>
      <c r="G7" s="43"/>
      <c r="H7" s="43"/>
      <c r="I7" s="43"/>
      <c r="J7" s="43"/>
      <c r="K7" s="43"/>
      <c r="L7" s="43"/>
      <c r="M7" s="43"/>
      <c r="N7" s="43"/>
      <c r="O7" s="43"/>
      <c r="P7" s="43"/>
      <c r="Q7" s="43"/>
      <c r="R7" s="43"/>
      <c r="S7" s="43"/>
      <c r="T7" s="43"/>
      <c r="U7" s="43"/>
      <c r="V7" s="43"/>
      <c r="W7" s="43"/>
      <c r="X7" s="43"/>
      <c r="Y7" s="43"/>
    </row>
    <row r="8">
      <c r="A8" s="140"/>
      <c r="B8" s="49"/>
      <c r="C8" s="149" t="s">
        <v>183</v>
      </c>
      <c r="D8" s="150">
        <f>D7/D6</f>
        <v>7.210404496</v>
      </c>
      <c r="E8" s="151" t="s">
        <v>190</v>
      </c>
      <c r="F8" s="43"/>
      <c r="G8" s="43"/>
      <c r="H8" s="43"/>
      <c r="I8" s="43"/>
      <c r="J8" s="43"/>
      <c r="K8" s="43"/>
      <c r="L8" s="43"/>
      <c r="M8" s="43"/>
      <c r="N8" s="43"/>
      <c r="O8" s="43"/>
      <c r="P8" s="43"/>
      <c r="Q8" s="43"/>
      <c r="R8" s="43"/>
      <c r="S8" s="43"/>
      <c r="T8" s="43"/>
      <c r="U8" s="43"/>
      <c r="V8" s="43"/>
      <c r="W8" s="43"/>
      <c r="X8" s="43"/>
      <c r="Y8" s="43"/>
    </row>
    <row r="9">
      <c r="A9" s="140"/>
      <c r="B9" s="52"/>
      <c r="C9" s="149"/>
      <c r="D9" s="150"/>
      <c r="E9" s="151"/>
      <c r="F9" s="43"/>
      <c r="G9" s="43"/>
      <c r="H9" s="43"/>
      <c r="I9" s="43"/>
      <c r="J9" s="43"/>
      <c r="K9" s="43"/>
      <c r="L9" s="43"/>
      <c r="M9" s="43"/>
      <c r="N9" s="43"/>
      <c r="O9" s="43"/>
      <c r="P9" s="43"/>
      <c r="Q9" s="43"/>
      <c r="R9" s="43"/>
      <c r="S9" s="43"/>
      <c r="T9" s="43"/>
      <c r="U9" s="43"/>
      <c r="V9" s="43"/>
      <c r="W9" s="43"/>
      <c r="X9" s="43"/>
      <c r="Y9" s="43"/>
    </row>
    <row r="10">
      <c r="A10" s="142" t="s">
        <v>191</v>
      </c>
      <c r="B10" s="5"/>
      <c r="C10" s="152"/>
      <c r="D10" s="152"/>
      <c r="E10" s="153"/>
      <c r="F10" s="43"/>
      <c r="G10" s="43"/>
      <c r="H10" s="43"/>
      <c r="I10" s="43"/>
      <c r="J10" s="43"/>
      <c r="K10" s="43"/>
      <c r="L10" s="43"/>
      <c r="M10" s="43"/>
      <c r="N10" s="43"/>
      <c r="O10" s="43"/>
      <c r="P10" s="43"/>
      <c r="Q10" s="43"/>
      <c r="R10" s="43"/>
      <c r="S10" s="43"/>
      <c r="T10" s="43"/>
      <c r="U10" s="43"/>
      <c r="V10" s="43"/>
      <c r="W10" s="43"/>
      <c r="X10" s="43"/>
      <c r="Y10" s="43"/>
    </row>
    <row r="11">
      <c r="A11" s="140"/>
      <c r="B11" s="145" t="s">
        <v>192</v>
      </c>
      <c r="C11" s="146" t="s">
        <v>193</v>
      </c>
      <c r="D11" s="75">
        <f>'Balance Sheet 2024'!E30</f>
        <v>17480334</v>
      </c>
      <c r="E11" s="148"/>
      <c r="F11" s="43"/>
      <c r="G11" s="43"/>
      <c r="H11" s="43"/>
      <c r="I11" s="43"/>
      <c r="J11" s="43"/>
      <c r="K11" s="43"/>
      <c r="L11" s="43"/>
      <c r="M11" s="43"/>
      <c r="N11" s="43"/>
      <c r="O11" s="43"/>
      <c r="P11" s="43"/>
      <c r="Q11" s="43"/>
      <c r="R11" s="43"/>
      <c r="S11" s="43"/>
      <c r="T11" s="43"/>
      <c r="U11" s="43"/>
      <c r="V11" s="43"/>
      <c r="W11" s="43"/>
      <c r="X11" s="43"/>
      <c r="Y11" s="43"/>
    </row>
    <row r="12">
      <c r="A12" s="140"/>
      <c r="B12" s="49"/>
      <c r="C12" s="146" t="s">
        <v>194</v>
      </c>
      <c r="D12" s="75">
        <f>'Expenses 2024'!C40</f>
        <v>32381685</v>
      </c>
      <c r="E12" s="148"/>
      <c r="F12" s="43"/>
      <c r="G12" s="43"/>
      <c r="H12" s="43"/>
      <c r="I12" s="43"/>
      <c r="J12" s="43"/>
      <c r="K12" s="43"/>
      <c r="L12" s="43"/>
      <c r="M12" s="43"/>
      <c r="N12" s="43"/>
      <c r="O12" s="43"/>
      <c r="P12" s="43"/>
      <c r="Q12" s="43"/>
      <c r="R12" s="43"/>
      <c r="S12" s="43"/>
      <c r="T12" s="43"/>
      <c r="U12" s="43"/>
      <c r="V12" s="43"/>
      <c r="W12" s="43"/>
      <c r="X12" s="43"/>
      <c r="Y12" s="43"/>
    </row>
    <row r="13">
      <c r="A13" s="140"/>
      <c r="B13" s="49"/>
      <c r="C13" s="146" t="s">
        <v>195</v>
      </c>
      <c r="D13" s="147">
        <f>D12/12</f>
        <v>2698473.75</v>
      </c>
      <c r="E13" s="148"/>
      <c r="F13" s="43"/>
      <c r="G13" s="43"/>
      <c r="H13" s="43"/>
      <c r="I13" s="43"/>
      <c r="J13" s="43"/>
      <c r="K13" s="43"/>
      <c r="L13" s="43"/>
      <c r="M13" s="43"/>
      <c r="N13" s="43"/>
      <c r="O13" s="43"/>
      <c r="P13" s="43"/>
      <c r="Q13" s="43"/>
      <c r="R13" s="43"/>
      <c r="S13" s="43"/>
      <c r="T13" s="43"/>
      <c r="U13" s="43"/>
      <c r="V13" s="43"/>
      <c r="W13" s="43"/>
      <c r="X13" s="43"/>
      <c r="Y13" s="43"/>
    </row>
    <row r="14">
      <c r="A14" s="140"/>
      <c r="B14" s="49"/>
      <c r="C14" s="149" t="s">
        <v>191</v>
      </c>
      <c r="D14" s="150">
        <f>D11/D13</f>
        <v>6.477859568</v>
      </c>
      <c r="E14" s="151" t="s">
        <v>190</v>
      </c>
      <c r="F14" s="43"/>
      <c r="G14" s="43"/>
      <c r="H14" s="43"/>
      <c r="I14" s="43"/>
      <c r="J14" s="43"/>
      <c r="K14" s="43"/>
      <c r="L14" s="43"/>
      <c r="M14" s="43"/>
      <c r="N14" s="43"/>
      <c r="O14" s="43"/>
      <c r="P14" s="43"/>
      <c r="Q14" s="43"/>
      <c r="R14" s="43"/>
      <c r="S14" s="43"/>
      <c r="T14" s="43"/>
      <c r="U14" s="43"/>
      <c r="V14" s="43"/>
      <c r="W14" s="43"/>
      <c r="X14" s="43"/>
      <c r="Y14" s="43"/>
    </row>
    <row r="15">
      <c r="A15" s="140"/>
      <c r="B15" s="52"/>
      <c r="C15" s="111"/>
      <c r="D15" s="111"/>
      <c r="E15" s="148"/>
      <c r="F15" s="43"/>
      <c r="G15" s="43"/>
      <c r="H15" s="43"/>
      <c r="I15" s="43"/>
      <c r="J15" s="43"/>
      <c r="K15" s="43"/>
      <c r="L15" s="43"/>
      <c r="M15" s="43"/>
      <c r="N15" s="43"/>
      <c r="O15" s="43"/>
      <c r="P15" s="43"/>
      <c r="Q15" s="43"/>
      <c r="R15" s="43"/>
      <c r="S15" s="43"/>
      <c r="T15" s="43"/>
      <c r="U15" s="43"/>
      <c r="V15" s="43"/>
      <c r="W15" s="43"/>
      <c r="X15" s="43"/>
      <c r="Y15" s="43"/>
    </row>
    <row r="16">
      <c r="A16" s="142" t="s">
        <v>196</v>
      </c>
      <c r="B16" s="5"/>
      <c r="C16" s="152"/>
      <c r="D16" s="152"/>
      <c r="E16" s="153"/>
      <c r="F16" s="43"/>
      <c r="G16" s="43"/>
      <c r="H16" s="43"/>
      <c r="I16" s="43"/>
      <c r="J16" s="43"/>
      <c r="K16" s="43"/>
      <c r="L16" s="43"/>
      <c r="M16" s="43"/>
      <c r="N16" s="43"/>
      <c r="O16" s="43"/>
      <c r="P16" s="43"/>
      <c r="Q16" s="43"/>
      <c r="R16" s="43"/>
      <c r="S16" s="43"/>
      <c r="T16" s="43"/>
      <c r="U16" s="43"/>
      <c r="V16" s="43"/>
      <c r="W16" s="43"/>
      <c r="X16" s="43"/>
      <c r="Y16" s="43"/>
    </row>
    <row r="17">
      <c r="A17" s="140"/>
      <c r="B17" s="145" t="s">
        <v>197</v>
      </c>
      <c r="C17" s="146" t="s">
        <v>198</v>
      </c>
      <c r="D17" s="75">
        <f>sum('Balance Sheet 2024'!E13:E15)</f>
        <v>0</v>
      </c>
      <c r="E17" s="148"/>
      <c r="F17" s="43"/>
      <c r="G17" s="43"/>
      <c r="H17" s="43"/>
      <c r="I17" s="43"/>
      <c r="J17" s="43"/>
      <c r="K17" s="43"/>
      <c r="L17" s="43"/>
      <c r="M17" s="43"/>
      <c r="N17" s="43"/>
      <c r="O17" s="43"/>
      <c r="P17" s="43"/>
      <c r="Q17" s="43"/>
      <c r="R17" s="43"/>
      <c r="S17" s="43"/>
      <c r="T17" s="43"/>
      <c r="U17" s="43"/>
      <c r="V17" s="43"/>
      <c r="W17" s="43"/>
      <c r="X17" s="43"/>
      <c r="Y17" s="43"/>
    </row>
    <row r="18">
      <c r="A18" s="140"/>
      <c r="B18" s="49"/>
      <c r="C18" s="146" t="s">
        <v>194</v>
      </c>
      <c r="D18" s="75">
        <f>'Expenses 2024'!C40</f>
        <v>32381685</v>
      </c>
      <c r="E18" s="148"/>
      <c r="F18" s="43"/>
      <c r="G18" s="43"/>
      <c r="H18" s="43"/>
      <c r="I18" s="43"/>
      <c r="J18" s="43"/>
      <c r="K18" s="43"/>
      <c r="L18" s="43"/>
      <c r="M18" s="43"/>
      <c r="N18" s="43"/>
      <c r="O18" s="43"/>
      <c r="P18" s="43"/>
      <c r="Q18" s="43"/>
      <c r="R18" s="43"/>
      <c r="S18" s="43"/>
      <c r="T18" s="43"/>
      <c r="U18" s="43"/>
      <c r="V18" s="43"/>
      <c r="W18" s="43"/>
      <c r="X18" s="43"/>
      <c r="Y18" s="43"/>
    </row>
    <row r="19">
      <c r="A19" s="140"/>
      <c r="B19" s="49"/>
      <c r="C19" s="146" t="s">
        <v>195</v>
      </c>
      <c r="D19" s="147">
        <f>D18/12</f>
        <v>2698473.75</v>
      </c>
      <c r="E19" s="148"/>
      <c r="F19" s="43"/>
      <c r="G19" s="43"/>
      <c r="H19" s="43"/>
      <c r="I19" s="43"/>
      <c r="J19" s="43"/>
      <c r="K19" s="43"/>
      <c r="L19" s="43"/>
      <c r="M19" s="43"/>
      <c r="N19" s="43"/>
      <c r="O19" s="43"/>
      <c r="P19" s="43"/>
      <c r="Q19" s="43"/>
      <c r="R19" s="43"/>
      <c r="S19" s="43"/>
      <c r="T19" s="43"/>
      <c r="U19" s="43"/>
      <c r="V19" s="43"/>
      <c r="W19" s="43"/>
      <c r="X19" s="43"/>
      <c r="Y19" s="43"/>
    </row>
    <row r="20">
      <c r="A20" s="140"/>
      <c r="B20" s="49"/>
      <c r="C20" s="149" t="s">
        <v>199</v>
      </c>
      <c r="D20" s="150">
        <f>D17/D19</f>
        <v>0</v>
      </c>
      <c r="E20" s="151" t="s">
        <v>190</v>
      </c>
      <c r="F20" s="43"/>
      <c r="G20" s="43"/>
      <c r="H20" s="43"/>
      <c r="I20" s="43"/>
      <c r="J20" s="43"/>
      <c r="K20" s="43"/>
      <c r="L20" s="43"/>
      <c r="M20" s="43"/>
      <c r="N20" s="43"/>
      <c r="O20" s="43"/>
      <c r="P20" s="43"/>
      <c r="Q20" s="43"/>
      <c r="R20" s="43"/>
      <c r="S20" s="43"/>
      <c r="T20" s="43"/>
      <c r="U20" s="43"/>
      <c r="V20" s="43"/>
      <c r="W20" s="43"/>
      <c r="X20" s="43"/>
      <c r="Y20" s="43"/>
    </row>
    <row r="21">
      <c r="A21" s="140"/>
      <c r="B21" s="49"/>
      <c r="C21" s="155" t="s">
        <v>200</v>
      </c>
      <c r="D21" s="156">
        <f>D20+D8</f>
        <v>7.210404496</v>
      </c>
      <c r="E21" s="157" t="s">
        <v>190</v>
      </c>
      <c r="F21" s="43"/>
      <c r="G21" s="43"/>
      <c r="H21" s="43"/>
      <c r="I21" s="43"/>
      <c r="J21" s="43"/>
      <c r="K21" s="43"/>
      <c r="L21" s="43"/>
      <c r="M21" s="43"/>
      <c r="N21" s="43"/>
      <c r="O21" s="43"/>
      <c r="P21" s="43"/>
      <c r="Q21" s="43"/>
      <c r="R21" s="43"/>
      <c r="S21" s="43"/>
      <c r="T21" s="43"/>
      <c r="U21" s="43"/>
      <c r="V21" s="43"/>
      <c r="W21" s="43"/>
      <c r="X21" s="43"/>
      <c r="Y21" s="43"/>
    </row>
    <row r="22">
      <c r="A22" s="140"/>
      <c r="B22" s="52"/>
      <c r="C22" s="149"/>
      <c r="D22" s="158"/>
      <c r="E22" s="151"/>
      <c r="F22" s="43"/>
      <c r="G22" s="43"/>
      <c r="H22" s="43"/>
      <c r="I22" s="43"/>
      <c r="J22" s="43"/>
      <c r="K22" s="43"/>
      <c r="L22" s="43"/>
      <c r="M22" s="43"/>
      <c r="N22" s="43"/>
      <c r="O22" s="43"/>
      <c r="P22" s="43"/>
      <c r="Q22" s="43"/>
      <c r="R22" s="43"/>
      <c r="S22" s="43"/>
      <c r="T22" s="43"/>
      <c r="U22" s="43"/>
      <c r="V22" s="43"/>
      <c r="W22" s="43"/>
      <c r="X22" s="43"/>
      <c r="Y22" s="43"/>
    </row>
    <row r="23">
      <c r="A23" s="142" t="s">
        <v>201</v>
      </c>
      <c r="B23" s="5"/>
      <c r="C23" s="159"/>
      <c r="D23" s="115"/>
      <c r="E23" s="160"/>
      <c r="F23" s="58"/>
      <c r="G23" s="58"/>
      <c r="H23" s="58"/>
      <c r="I23" s="58"/>
      <c r="J23" s="58"/>
      <c r="K23" s="58"/>
      <c r="L23" s="58"/>
      <c r="M23" s="58"/>
      <c r="N23" s="58"/>
      <c r="O23" s="58"/>
      <c r="P23" s="58"/>
      <c r="Q23" s="58"/>
      <c r="R23" s="58"/>
      <c r="S23" s="58"/>
      <c r="T23" s="58"/>
      <c r="U23" s="58"/>
      <c r="V23" s="58"/>
      <c r="W23" s="58"/>
      <c r="X23" s="58"/>
      <c r="Y23" s="58"/>
    </row>
    <row r="24">
      <c r="A24" s="140"/>
      <c r="B24" s="145" t="s">
        <v>202</v>
      </c>
      <c r="C24" s="161"/>
      <c r="D24" s="162">
        <f>max('Revenues 2024'!E2:E7,'Revenues 2024'!F10:F15)</f>
        <v>28676273</v>
      </c>
      <c r="E24" s="163" t="s">
        <v>203</v>
      </c>
      <c r="F24" s="43"/>
      <c r="G24" s="43"/>
      <c r="H24" s="43"/>
      <c r="I24" s="43"/>
      <c r="J24" s="43"/>
      <c r="K24" s="43"/>
      <c r="L24" s="43"/>
      <c r="M24" s="43"/>
      <c r="N24" s="43"/>
      <c r="O24" s="43"/>
      <c r="P24" s="43"/>
      <c r="Q24" s="43"/>
      <c r="R24" s="43"/>
      <c r="S24" s="43"/>
      <c r="T24" s="43"/>
      <c r="U24" s="43"/>
      <c r="V24" s="43"/>
      <c r="W24" s="43"/>
      <c r="X24" s="43"/>
      <c r="Y24" s="43"/>
    </row>
    <row r="25">
      <c r="A25" s="140"/>
      <c r="B25" s="49"/>
      <c r="C25" s="146" t="s">
        <v>204</v>
      </c>
      <c r="D25" s="147">
        <f>'Revenues 2024'!F44</f>
        <v>31932296</v>
      </c>
      <c r="E25" s="148"/>
      <c r="F25" s="43"/>
      <c r="G25" s="43"/>
      <c r="H25" s="43"/>
      <c r="I25" s="43"/>
      <c r="J25" s="43"/>
      <c r="K25" s="43"/>
      <c r="L25" s="43"/>
      <c r="M25" s="43"/>
      <c r="N25" s="43"/>
      <c r="O25" s="43"/>
      <c r="P25" s="43"/>
      <c r="Q25" s="43"/>
      <c r="R25" s="43"/>
      <c r="S25" s="43"/>
      <c r="T25" s="43"/>
      <c r="U25" s="43"/>
      <c r="V25" s="43"/>
      <c r="W25" s="43"/>
      <c r="X25" s="43"/>
      <c r="Y25" s="43"/>
    </row>
    <row r="26">
      <c r="A26" s="140"/>
      <c r="B26" s="49"/>
      <c r="C26" s="149" t="s">
        <v>201</v>
      </c>
      <c r="D26" s="164">
        <f>D24/D25</f>
        <v>0.8980335457</v>
      </c>
      <c r="E26" s="151" t="s">
        <v>205</v>
      </c>
      <c r="F26" s="43"/>
      <c r="G26" s="43"/>
      <c r="H26" s="43"/>
      <c r="I26" s="43"/>
      <c r="J26" s="43"/>
      <c r="K26" s="43"/>
      <c r="L26" s="43"/>
      <c r="M26" s="43"/>
      <c r="N26" s="43"/>
      <c r="O26" s="43"/>
      <c r="P26" s="43"/>
      <c r="Q26" s="43"/>
      <c r="R26" s="43"/>
      <c r="S26" s="43"/>
      <c r="T26" s="43"/>
      <c r="U26" s="43"/>
      <c r="V26" s="43"/>
      <c r="W26" s="43"/>
      <c r="X26" s="43"/>
      <c r="Y26" s="43"/>
    </row>
    <row r="27">
      <c r="A27" s="140"/>
      <c r="B27" s="52"/>
      <c r="C27" s="111"/>
      <c r="D27" s="111"/>
      <c r="E27" s="148"/>
      <c r="F27" s="43"/>
      <c r="G27" s="43"/>
      <c r="H27" s="43"/>
      <c r="I27" s="43"/>
      <c r="J27" s="43"/>
      <c r="K27" s="43"/>
      <c r="L27" s="43"/>
      <c r="M27" s="43"/>
      <c r="N27" s="43"/>
      <c r="O27" s="43"/>
      <c r="P27" s="43"/>
      <c r="Q27" s="43"/>
      <c r="R27" s="43"/>
      <c r="S27" s="43"/>
      <c r="T27" s="43"/>
      <c r="U27" s="43"/>
      <c r="V27" s="43"/>
      <c r="W27" s="43"/>
      <c r="X27" s="43"/>
      <c r="Y27" s="43"/>
    </row>
    <row r="28">
      <c r="A28" s="142" t="s">
        <v>206</v>
      </c>
      <c r="B28" s="5"/>
      <c r="C28" s="159"/>
      <c r="D28" s="115"/>
      <c r="E28" s="160"/>
      <c r="F28" s="58"/>
      <c r="G28" s="58"/>
      <c r="H28" s="58"/>
      <c r="I28" s="58"/>
      <c r="J28" s="58"/>
      <c r="K28" s="58"/>
      <c r="L28" s="58"/>
      <c r="M28" s="58"/>
      <c r="N28" s="58"/>
      <c r="O28" s="58"/>
      <c r="P28" s="58"/>
      <c r="Q28" s="58"/>
      <c r="R28" s="58"/>
      <c r="S28" s="58"/>
      <c r="T28" s="58"/>
      <c r="U28" s="58"/>
      <c r="V28" s="58"/>
      <c r="W28" s="58"/>
      <c r="X28" s="58"/>
      <c r="Y28" s="58"/>
    </row>
    <row r="29">
      <c r="A29" s="140"/>
      <c r="B29" s="145" t="s">
        <v>207</v>
      </c>
      <c r="C29" s="146" t="s">
        <v>208</v>
      </c>
      <c r="D29" s="75">
        <f>SUM('Expenses 2024'!C7:C9)</f>
        <v>17304932</v>
      </c>
      <c r="E29" s="148"/>
      <c r="F29" s="43"/>
      <c r="G29" s="43"/>
      <c r="H29" s="43"/>
      <c r="I29" s="43"/>
      <c r="J29" s="43"/>
      <c r="K29" s="43"/>
      <c r="L29" s="43"/>
      <c r="M29" s="43"/>
      <c r="N29" s="43"/>
      <c r="O29" s="43"/>
      <c r="P29" s="43"/>
      <c r="Q29" s="43"/>
      <c r="R29" s="43"/>
      <c r="S29" s="43"/>
      <c r="T29" s="43"/>
      <c r="U29" s="43"/>
      <c r="V29" s="43"/>
      <c r="W29" s="43"/>
      <c r="X29" s="43"/>
      <c r="Y29" s="43"/>
    </row>
    <row r="30">
      <c r="A30" s="140"/>
      <c r="B30" s="49"/>
      <c r="C30" s="146" t="s">
        <v>209</v>
      </c>
      <c r="D30" s="75">
        <f>SUM('Expenses 2024'!C10:C12)</f>
        <v>5103651</v>
      </c>
      <c r="E30" s="148"/>
      <c r="F30" s="43"/>
      <c r="G30" s="43"/>
      <c r="H30" s="43"/>
      <c r="I30" s="43"/>
      <c r="J30" s="43"/>
      <c r="K30" s="43"/>
      <c r="L30" s="43"/>
      <c r="M30" s="43"/>
      <c r="N30" s="43"/>
      <c r="O30" s="43"/>
      <c r="P30" s="43"/>
      <c r="Q30" s="43"/>
      <c r="R30" s="43"/>
      <c r="S30" s="43"/>
      <c r="T30" s="43"/>
      <c r="U30" s="43"/>
      <c r="V30" s="43"/>
      <c r="W30" s="43"/>
      <c r="X30" s="43"/>
      <c r="Y30" s="43"/>
    </row>
    <row r="31">
      <c r="A31" s="140"/>
      <c r="B31" s="49"/>
      <c r="C31" s="146" t="s">
        <v>210</v>
      </c>
      <c r="D31" s="75">
        <f>sum(D29:D30)</f>
        <v>22408583</v>
      </c>
      <c r="E31" s="148"/>
      <c r="F31" s="43"/>
      <c r="G31" s="43"/>
      <c r="H31" s="43"/>
      <c r="I31" s="43"/>
      <c r="J31" s="43"/>
      <c r="K31" s="43"/>
      <c r="L31" s="43"/>
      <c r="M31" s="43"/>
      <c r="N31" s="43"/>
      <c r="O31" s="43"/>
      <c r="P31" s="43"/>
      <c r="Q31" s="43"/>
      <c r="R31" s="43"/>
      <c r="S31" s="43"/>
      <c r="T31" s="43"/>
      <c r="U31" s="43"/>
      <c r="V31" s="43"/>
      <c r="W31" s="43"/>
      <c r="X31" s="43"/>
      <c r="Y31" s="43"/>
    </row>
    <row r="32">
      <c r="A32" s="140"/>
      <c r="B32" s="49"/>
      <c r="C32" s="146" t="s">
        <v>185</v>
      </c>
      <c r="D32" s="75">
        <f>'Expenses 2024'!C40</f>
        <v>32381685</v>
      </c>
      <c r="E32" s="148"/>
      <c r="F32" s="43"/>
      <c r="G32" s="43"/>
      <c r="H32" s="43"/>
      <c r="I32" s="43"/>
      <c r="J32" s="43"/>
      <c r="K32" s="43"/>
      <c r="L32" s="43"/>
      <c r="M32" s="43"/>
      <c r="N32" s="43"/>
      <c r="O32" s="43"/>
      <c r="P32" s="43"/>
      <c r="Q32" s="43"/>
      <c r="R32" s="43"/>
      <c r="S32" s="43"/>
      <c r="T32" s="43"/>
      <c r="U32" s="43"/>
      <c r="V32" s="43"/>
      <c r="W32" s="43"/>
      <c r="X32" s="43"/>
      <c r="Y32" s="43"/>
    </row>
    <row r="33">
      <c r="A33" s="140"/>
      <c r="B33" s="49"/>
      <c r="C33" s="149" t="s">
        <v>211</v>
      </c>
      <c r="D33" s="164">
        <f>D31/D32</f>
        <v>0.6920141123</v>
      </c>
      <c r="E33" s="151" t="s">
        <v>212</v>
      </c>
      <c r="F33" s="43"/>
      <c r="G33" s="43"/>
      <c r="H33" s="43"/>
      <c r="I33" s="43"/>
      <c r="J33" s="43"/>
      <c r="K33" s="43"/>
      <c r="L33" s="43"/>
      <c r="M33" s="43"/>
      <c r="N33" s="43"/>
      <c r="O33" s="43"/>
      <c r="P33" s="43"/>
      <c r="Q33" s="43"/>
      <c r="R33" s="43"/>
      <c r="S33" s="43"/>
      <c r="T33" s="43"/>
      <c r="U33" s="43"/>
      <c r="V33" s="43"/>
      <c r="W33" s="43"/>
      <c r="X33" s="43"/>
      <c r="Y33" s="43"/>
    </row>
    <row r="34">
      <c r="A34" s="140"/>
      <c r="B34" s="52"/>
      <c r="C34" s="149"/>
      <c r="D34" s="164"/>
      <c r="E34" s="151"/>
      <c r="F34" s="43"/>
      <c r="G34" s="43"/>
      <c r="H34" s="43"/>
      <c r="I34" s="43"/>
      <c r="J34" s="43"/>
      <c r="K34" s="43"/>
      <c r="L34" s="43"/>
      <c r="M34" s="43"/>
      <c r="N34" s="43"/>
      <c r="O34" s="43"/>
      <c r="P34" s="43"/>
      <c r="Q34" s="43"/>
      <c r="R34" s="43"/>
      <c r="S34" s="43"/>
      <c r="T34" s="43"/>
      <c r="U34" s="43"/>
      <c r="V34" s="43"/>
      <c r="W34" s="43"/>
      <c r="X34" s="43"/>
      <c r="Y34" s="43"/>
    </row>
    <row r="35">
      <c r="A35" s="142" t="s">
        <v>213</v>
      </c>
      <c r="B35" s="5"/>
      <c r="C35" s="159"/>
      <c r="D35" s="115"/>
      <c r="E35" s="160"/>
      <c r="F35" s="58"/>
      <c r="G35" s="58"/>
      <c r="H35" s="58"/>
      <c r="I35" s="58"/>
      <c r="J35" s="58"/>
      <c r="K35" s="58"/>
      <c r="L35" s="58"/>
      <c r="M35" s="58"/>
      <c r="N35" s="58"/>
      <c r="O35" s="58"/>
      <c r="P35" s="58"/>
      <c r="Q35" s="58"/>
      <c r="R35" s="58"/>
      <c r="S35" s="58"/>
      <c r="T35" s="58"/>
      <c r="U35" s="58"/>
      <c r="V35" s="58"/>
      <c r="W35" s="58"/>
      <c r="X35" s="58"/>
      <c r="Y35" s="58"/>
    </row>
    <row r="36">
      <c r="A36" s="140"/>
      <c r="B36" s="165" t="s">
        <v>214</v>
      </c>
      <c r="C36" s="146" t="s">
        <v>215</v>
      </c>
      <c r="D36" s="75">
        <f>SUM('Expenses 2024'!C10:C11)</f>
        <v>3842776</v>
      </c>
      <c r="E36" s="148"/>
      <c r="F36" s="43"/>
      <c r="G36" s="43"/>
      <c r="H36" s="43"/>
      <c r="I36" s="43"/>
      <c r="J36" s="43"/>
      <c r="K36" s="43"/>
      <c r="L36" s="43"/>
      <c r="M36" s="43"/>
      <c r="N36" s="43"/>
      <c r="O36" s="43"/>
      <c r="P36" s="43"/>
      <c r="Q36" s="43"/>
      <c r="R36" s="43"/>
      <c r="S36" s="43"/>
      <c r="T36" s="43"/>
      <c r="U36" s="43"/>
      <c r="V36" s="43"/>
      <c r="W36" s="43"/>
      <c r="X36" s="43"/>
      <c r="Y36" s="43"/>
    </row>
    <row r="37">
      <c r="A37" s="140"/>
      <c r="B37" s="49"/>
      <c r="C37" s="146" t="s">
        <v>208</v>
      </c>
      <c r="D37" s="75">
        <f>SUM('Expenses 2024'!C7:C9)</f>
        <v>17304932</v>
      </c>
      <c r="E37" s="148"/>
      <c r="F37" s="43"/>
      <c r="G37" s="43"/>
      <c r="H37" s="43"/>
      <c r="I37" s="43"/>
      <c r="J37" s="43"/>
      <c r="K37" s="43"/>
      <c r="L37" s="43"/>
      <c r="M37" s="43"/>
      <c r="N37" s="43"/>
      <c r="O37" s="43"/>
      <c r="P37" s="43"/>
      <c r="Q37" s="43"/>
      <c r="R37" s="43"/>
      <c r="S37" s="43"/>
      <c r="T37" s="43"/>
      <c r="U37" s="43"/>
      <c r="V37" s="43"/>
      <c r="W37" s="43"/>
      <c r="X37" s="43"/>
      <c r="Y37" s="43"/>
    </row>
    <row r="38">
      <c r="A38" s="140"/>
      <c r="B38" s="49"/>
      <c r="C38" s="149" t="s">
        <v>213</v>
      </c>
      <c r="D38" s="164">
        <f>D36/D37</f>
        <v>0.2220624733</v>
      </c>
      <c r="E38" s="151" t="s">
        <v>216</v>
      </c>
      <c r="F38" s="43"/>
      <c r="G38" s="43"/>
      <c r="H38" s="43"/>
      <c r="I38" s="43"/>
      <c r="J38" s="43"/>
      <c r="K38" s="43"/>
      <c r="L38" s="43"/>
      <c r="M38" s="43"/>
      <c r="N38" s="43"/>
      <c r="O38" s="43"/>
      <c r="P38" s="43"/>
      <c r="Q38" s="43"/>
      <c r="R38" s="43"/>
      <c r="S38" s="43"/>
      <c r="T38" s="43"/>
      <c r="U38" s="43"/>
      <c r="V38" s="43"/>
      <c r="W38" s="43"/>
      <c r="X38" s="43"/>
      <c r="Y38" s="43"/>
    </row>
    <row r="39">
      <c r="A39" s="140"/>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2" t="s">
        <v>217</v>
      </c>
      <c r="B40" s="5"/>
      <c r="C40" s="115"/>
      <c r="D40" s="115"/>
      <c r="E40" s="160"/>
      <c r="F40" s="58"/>
      <c r="G40" s="58"/>
      <c r="H40" s="58"/>
      <c r="I40" s="58"/>
      <c r="J40" s="58"/>
      <c r="K40" s="58"/>
      <c r="L40" s="58"/>
      <c r="M40" s="58"/>
      <c r="N40" s="58"/>
      <c r="O40" s="58"/>
      <c r="P40" s="58"/>
      <c r="Q40" s="58"/>
      <c r="R40" s="58"/>
      <c r="S40" s="58"/>
      <c r="T40" s="58"/>
      <c r="U40" s="58"/>
      <c r="V40" s="58"/>
      <c r="W40" s="58"/>
      <c r="X40" s="58"/>
      <c r="Y40" s="58"/>
    </row>
    <row r="41">
      <c r="A41" s="140"/>
      <c r="B41" s="145" t="s">
        <v>218</v>
      </c>
      <c r="C41" s="149" t="s">
        <v>247</v>
      </c>
      <c r="D41" s="75">
        <f>'Expenses 2024'!D40</f>
        <v>28439893</v>
      </c>
      <c r="E41" s="166">
        <f t="shared" ref="E41:E44" si="1">D41/$D$44</f>
        <v>0.8782709424</v>
      </c>
      <c r="F41" s="43"/>
      <c r="G41" s="43"/>
      <c r="H41" s="43"/>
      <c r="I41" s="43"/>
      <c r="J41" s="43"/>
      <c r="K41" s="43"/>
      <c r="L41" s="43"/>
      <c r="M41" s="43"/>
      <c r="N41" s="43"/>
      <c r="O41" s="43"/>
      <c r="P41" s="43"/>
      <c r="Q41" s="43"/>
      <c r="R41" s="43"/>
      <c r="S41" s="43"/>
      <c r="T41" s="43"/>
      <c r="U41" s="43"/>
      <c r="V41" s="43"/>
      <c r="W41" s="43"/>
      <c r="X41" s="43"/>
      <c r="Y41" s="43"/>
    </row>
    <row r="42">
      <c r="A42" s="140"/>
      <c r="B42" s="49"/>
      <c r="C42" s="149" t="s">
        <v>220</v>
      </c>
      <c r="D42" s="147">
        <f>'Expenses 2024'!E40</f>
        <v>3111271</v>
      </c>
      <c r="E42" s="166">
        <f t="shared" si="1"/>
        <v>0.09608119528</v>
      </c>
      <c r="F42" s="43"/>
      <c r="G42" s="43"/>
      <c r="H42" s="43"/>
      <c r="I42" s="43"/>
      <c r="J42" s="43"/>
      <c r="K42" s="43"/>
      <c r="L42" s="43"/>
      <c r="M42" s="43"/>
      <c r="N42" s="43"/>
      <c r="O42" s="43"/>
      <c r="P42" s="43"/>
      <c r="Q42" s="43"/>
      <c r="R42" s="43"/>
      <c r="S42" s="43"/>
      <c r="T42" s="43"/>
      <c r="U42" s="43"/>
      <c r="V42" s="43"/>
      <c r="W42" s="43"/>
      <c r="X42" s="43"/>
      <c r="Y42" s="43"/>
    </row>
    <row r="43">
      <c r="A43" s="140"/>
      <c r="B43" s="49"/>
      <c r="C43" s="149" t="s">
        <v>221</v>
      </c>
      <c r="D43" s="147">
        <f>'Expenses 2024'!F40</f>
        <v>830521</v>
      </c>
      <c r="E43" s="166">
        <f t="shared" si="1"/>
        <v>0.02564786236</v>
      </c>
      <c r="F43" s="43"/>
      <c r="G43" s="43"/>
      <c r="H43" s="43"/>
      <c r="I43" s="43"/>
      <c r="J43" s="43"/>
      <c r="K43" s="43"/>
      <c r="L43" s="43"/>
      <c r="M43" s="43"/>
      <c r="N43" s="43"/>
      <c r="O43" s="43"/>
      <c r="P43" s="43"/>
      <c r="Q43" s="43"/>
      <c r="R43" s="43"/>
      <c r="S43" s="43"/>
      <c r="T43" s="43"/>
      <c r="U43" s="43"/>
      <c r="V43" s="43"/>
      <c r="W43" s="43"/>
      <c r="X43" s="43"/>
      <c r="Y43" s="43"/>
    </row>
    <row r="44">
      <c r="A44" s="140"/>
      <c r="B44" s="49"/>
      <c r="C44" s="146" t="s">
        <v>185</v>
      </c>
      <c r="D44" s="147">
        <f>sum(D41:D43)</f>
        <v>32381685</v>
      </c>
      <c r="E44" s="166">
        <f t="shared" si="1"/>
        <v>1</v>
      </c>
      <c r="F44" s="43"/>
      <c r="G44" s="43"/>
      <c r="H44" s="43"/>
      <c r="I44" s="43"/>
      <c r="J44" s="43"/>
      <c r="K44" s="43"/>
      <c r="L44" s="43"/>
      <c r="M44" s="43"/>
      <c r="N44" s="43"/>
      <c r="O44" s="43"/>
      <c r="P44" s="43"/>
      <c r="Q44" s="43"/>
      <c r="R44" s="43"/>
      <c r="S44" s="43"/>
      <c r="T44" s="43"/>
      <c r="U44" s="43"/>
      <c r="V44" s="43"/>
      <c r="W44" s="43"/>
      <c r="X44" s="43"/>
      <c r="Y44" s="43"/>
    </row>
    <row r="45">
      <c r="A45" s="140"/>
      <c r="B45" s="52"/>
      <c r="C45" s="111"/>
      <c r="D45" s="111"/>
      <c r="E45" s="148"/>
      <c r="F45" s="43"/>
      <c r="G45" s="43"/>
      <c r="H45" s="43"/>
      <c r="I45" s="43"/>
      <c r="J45" s="43"/>
      <c r="K45" s="43"/>
      <c r="L45" s="43"/>
      <c r="M45" s="43"/>
      <c r="N45" s="43"/>
      <c r="O45" s="43"/>
      <c r="P45" s="43"/>
      <c r="Q45" s="43"/>
      <c r="R45" s="43"/>
      <c r="S45" s="43"/>
      <c r="T45" s="43"/>
      <c r="U45" s="43"/>
      <c r="V45" s="43"/>
      <c r="W45" s="43"/>
      <c r="X45" s="43"/>
      <c r="Y45" s="43"/>
    </row>
    <row r="46">
      <c r="A46" s="142" t="s">
        <v>222</v>
      </c>
      <c r="B46" s="5"/>
      <c r="C46" s="159"/>
      <c r="D46" s="115"/>
      <c r="E46" s="160"/>
      <c r="F46" s="58"/>
      <c r="G46" s="58"/>
      <c r="H46" s="58"/>
      <c r="I46" s="58"/>
      <c r="J46" s="58"/>
      <c r="K46" s="58"/>
      <c r="L46" s="58"/>
      <c r="M46" s="58"/>
      <c r="N46" s="58"/>
      <c r="O46" s="58"/>
      <c r="P46" s="58"/>
      <c r="Q46" s="58"/>
      <c r="R46" s="58"/>
      <c r="S46" s="58"/>
      <c r="T46" s="58"/>
      <c r="U46" s="58"/>
      <c r="V46" s="58"/>
      <c r="W46" s="58"/>
      <c r="X46" s="58"/>
      <c r="Y46" s="58"/>
    </row>
    <row r="47">
      <c r="A47" s="140"/>
      <c r="B47" s="145" t="s">
        <v>223</v>
      </c>
      <c r="C47" s="146" t="s">
        <v>224</v>
      </c>
      <c r="D47" s="147">
        <f>'Revenues 2024'!F9</f>
        <v>31587710</v>
      </c>
      <c r="E47" s="148"/>
      <c r="F47" s="43"/>
      <c r="G47" s="43"/>
      <c r="H47" s="43"/>
      <c r="I47" s="43"/>
      <c r="J47" s="43"/>
      <c r="K47" s="43"/>
      <c r="L47" s="43"/>
      <c r="M47" s="43"/>
      <c r="N47" s="43"/>
      <c r="O47" s="43"/>
      <c r="P47" s="43"/>
      <c r="Q47" s="43"/>
      <c r="R47" s="43"/>
      <c r="S47" s="43"/>
      <c r="T47" s="43"/>
      <c r="U47" s="43"/>
      <c r="V47" s="43"/>
      <c r="W47" s="43"/>
      <c r="X47" s="43"/>
      <c r="Y47" s="43"/>
    </row>
    <row r="48">
      <c r="A48" s="140"/>
      <c r="B48" s="49"/>
      <c r="C48" s="146" t="s">
        <v>225</v>
      </c>
      <c r="D48" s="147">
        <f>'Expenses 2024'!F40</f>
        <v>830521</v>
      </c>
      <c r="E48" s="148"/>
      <c r="F48" s="43"/>
      <c r="G48" s="43"/>
      <c r="H48" s="43"/>
      <c r="I48" s="43"/>
      <c r="J48" s="43"/>
      <c r="K48" s="43"/>
      <c r="L48" s="43"/>
      <c r="M48" s="43"/>
      <c r="N48" s="43"/>
      <c r="O48" s="43"/>
      <c r="P48" s="43"/>
      <c r="Q48" s="43"/>
      <c r="R48" s="43"/>
      <c r="S48" s="43"/>
      <c r="T48" s="43"/>
      <c r="U48" s="43"/>
      <c r="V48" s="43"/>
      <c r="W48" s="43"/>
      <c r="X48" s="43"/>
      <c r="Y48" s="43"/>
    </row>
    <row r="49">
      <c r="A49" s="140"/>
      <c r="B49" s="49"/>
      <c r="C49" s="149" t="s">
        <v>226</v>
      </c>
      <c r="D49" s="167">
        <f>if(D48=0, "$0",D47/D48)</f>
        <v>38.03360782</v>
      </c>
      <c r="E49" s="151" t="s">
        <v>227</v>
      </c>
      <c r="F49" s="43"/>
      <c r="G49" s="43"/>
      <c r="H49" s="43"/>
      <c r="I49" s="43"/>
      <c r="J49" s="43"/>
      <c r="K49" s="43"/>
      <c r="L49" s="43"/>
      <c r="M49" s="43"/>
      <c r="N49" s="43"/>
      <c r="O49" s="43"/>
      <c r="P49" s="43"/>
      <c r="Q49" s="43"/>
      <c r="R49" s="43"/>
      <c r="S49" s="43"/>
      <c r="T49" s="43"/>
      <c r="U49" s="43"/>
      <c r="V49" s="43"/>
      <c r="W49" s="43"/>
      <c r="X49" s="43"/>
      <c r="Y49" s="43"/>
    </row>
    <row r="50">
      <c r="A50" s="140"/>
      <c r="B50" s="52"/>
      <c r="C50" s="111"/>
      <c r="D50" s="111"/>
      <c r="E50" s="148"/>
      <c r="F50" s="43"/>
      <c r="G50" s="43"/>
      <c r="H50" s="43"/>
      <c r="I50" s="43"/>
      <c r="J50" s="43"/>
      <c r="K50" s="43"/>
      <c r="L50" s="43"/>
      <c r="M50" s="43"/>
      <c r="N50" s="43"/>
      <c r="O50" s="43"/>
      <c r="P50" s="43"/>
      <c r="Q50" s="43"/>
      <c r="R50" s="43"/>
      <c r="S50" s="43"/>
      <c r="T50" s="43"/>
      <c r="U50" s="43"/>
      <c r="V50" s="43"/>
      <c r="W50" s="43"/>
      <c r="X50" s="43"/>
      <c r="Y50" s="43"/>
    </row>
    <row r="51">
      <c r="A51" s="168" t="s">
        <v>228</v>
      </c>
      <c r="B51" s="5"/>
      <c r="C51" s="159"/>
      <c r="D51" s="115"/>
      <c r="E51" s="160"/>
      <c r="F51" s="58"/>
      <c r="G51" s="58"/>
      <c r="H51" s="58"/>
      <c r="I51" s="58"/>
      <c r="J51" s="58"/>
      <c r="K51" s="58"/>
      <c r="L51" s="58"/>
      <c r="M51" s="58"/>
      <c r="N51" s="58"/>
      <c r="O51" s="58"/>
      <c r="P51" s="58"/>
      <c r="Q51" s="58"/>
      <c r="R51" s="58"/>
      <c r="S51" s="58"/>
      <c r="T51" s="58"/>
      <c r="U51" s="58"/>
      <c r="V51" s="58"/>
      <c r="W51" s="58"/>
      <c r="X51" s="58"/>
      <c r="Y51" s="58"/>
    </row>
    <row r="52">
      <c r="A52" s="140"/>
      <c r="B52" s="145" t="s">
        <v>229</v>
      </c>
      <c r="C52" s="146" t="s">
        <v>230</v>
      </c>
      <c r="D52" s="147">
        <f>sum('Balance Sheet 2024'!E2:E10)</f>
        <v>23942019</v>
      </c>
      <c r="E52" s="148"/>
      <c r="F52" s="43"/>
      <c r="G52" s="43"/>
      <c r="H52" s="43"/>
      <c r="I52" s="43"/>
      <c r="J52" s="43"/>
      <c r="K52" s="43"/>
      <c r="L52" s="43"/>
      <c r="M52" s="43"/>
      <c r="N52" s="43"/>
      <c r="O52" s="43"/>
      <c r="P52" s="43"/>
      <c r="Q52" s="43"/>
      <c r="R52" s="43"/>
      <c r="S52" s="43"/>
      <c r="T52" s="43"/>
      <c r="U52" s="43"/>
      <c r="V52" s="43"/>
      <c r="W52" s="43"/>
      <c r="X52" s="43"/>
      <c r="Y52" s="43"/>
    </row>
    <row r="53">
      <c r="A53" s="140"/>
      <c r="B53" s="49"/>
      <c r="C53" s="146" t="s">
        <v>231</v>
      </c>
      <c r="D53" s="147">
        <f>sum('Balance Sheet 2024'!E19:E22)</f>
        <v>7741367</v>
      </c>
      <c r="E53" s="148"/>
      <c r="F53" s="43"/>
      <c r="G53" s="43"/>
      <c r="H53" s="43"/>
      <c r="I53" s="43"/>
      <c r="J53" s="43"/>
      <c r="K53" s="43"/>
      <c r="L53" s="43"/>
      <c r="M53" s="43"/>
      <c r="N53" s="43"/>
      <c r="O53" s="43"/>
      <c r="P53" s="43"/>
      <c r="Q53" s="43"/>
      <c r="R53" s="43"/>
      <c r="S53" s="43"/>
      <c r="T53" s="43"/>
      <c r="U53" s="43"/>
      <c r="V53" s="43"/>
      <c r="W53" s="43"/>
      <c r="X53" s="43"/>
      <c r="Y53" s="43"/>
    </row>
    <row r="54">
      <c r="A54" s="140"/>
      <c r="B54" s="49"/>
      <c r="C54" s="149" t="s">
        <v>232</v>
      </c>
      <c r="D54" s="169">
        <f>D52/D53</f>
        <v>3.092737885</v>
      </c>
      <c r="E54" s="151" t="s">
        <v>233</v>
      </c>
      <c r="F54" s="43"/>
      <c r="G54" s="43"/>
      <c r="H54" s="43"/>
      <c r="I54" s="43"/>
      <c r="J54" s="43"/>
      <c r="K54" s="43"/>
      <c r="L54" s="43"/>
      <c r="M54" s="43"/>
      <c r="N54" s="43"/>
      <c r="O54" s="43"/>
      <c r="P54" s="43"/>
      <c r="Q54" s="43"/>
      <c r="R54" s="43"/>
      <c r="S54" s="43"/>
      <c r="T54" s="43"/>
      <c r="U54" s="43"/>
      <c r="V54" s="43"/>
      <c r="W54" s="43"/>
      <c r="X54" s="43"/>
      <c r="Y54" s="43"/>
    </row>
    <row r="55">
      <c r="A55" s="140"/>
      <c r="B55" s="52"/>
      <c r="C55" s="111"/>
      <c r="D55" s="111"/>
      <c r="E55" s="148"/>
      <c r="F55" s="43"/>
      <c r="G55" s="43"/>
      <c r="H55" s="43"/>
      <c r="I55" s="43"/>
      <c r="J55" s="43"/>
      <c r="K55" s="43"/>
      <c r="L55" s="43"/>
      <c r="M55" s="43"/>
      <c r="N55" s="43"/>
      <c r="O55" s="43"/>
      <c r="P55" s="43"/>
      <c r="Q55" s="43"/>
      <c r="R55" s="43"/>
      <c r="S55" s="43"/>
      <c r="T55" s="43"/>
      <c r="U55" s="43"/>
      <c r="V55" s="43"/>
      <c r="W55" s="43"/>
      <c r="X55" s="43"/>
      <c r="Y55" s="43"/>
    </row>
    <row r="56">
      <c r="A56" s="142" t="s">
        <v>234</v>
      </c>
      <c r="B56" s="5"/>
      <c r="C56" s="159"/>
      <c r="D56" s="115"/>
      <c r="E56" s="160"/>
      <c r="F56" s="58"/>
      <c r="G56" s="58"/>
      <c r="H56" s="58"/>
      <c r="I56" s="58"/>
      <c r="J56" s="58"/>
      <c r="K56" s="58"/>
      <c r="L56" s="58"/>
      <c r="M56" s="58"/>
      <c r="N56" s="58"/>
      <c r="O56" s="58"/>
      <c r="P56" s="58"/>
      <c r="Q56" s="58"/>
      <c r="R56" s="58"/>
      <c r="S56" s="58"/>
      <c r="T56" s="58"/>
      <c r="U56" s="58"/>
      <c r="V56" s="58"/>
      <c r="W56" s="58"/>
      <c r="X56" s="58"/>
      <c r="Y56" s="58"/>
    </row>
    <row r="57">
      <c r="A57" s="140"/>
      <c r="B57" s="145" t="s">
        <v>235</v>
      </c>
      <c r="C57" s="146" t="s">
        <v>236</v>
      </c>
      <c r="D57" s="147">
        <f>sum('Balance Sheet 2024'!E25:E26)</f>
        <v>0</v>
      </c>
      <c r="E57" s="148"/>
      <c r="F57" s="43"/>
      <c r="G57" s="43"/>
      <c r="H57" s="43"/>
      <c r="I57" s="43"/>
      <c r="J57" s="43"/>
      <c r="K57" s="43"/>
      <c r="L57" s="43"/>
      <c r="M57" s="43"/>
      <c r="N57" s="43"/>
      <c r="O57" s="43"/>
      <c r="P57" s="43"/>
      <c r="Q57" s="43"/>
      <c r="R57" s="43"/>
      <c r="S57" s="43"/>
      <c r="T57" s="43"/>
      <c r="U57" s="43"/>
      <c r="V57" s="43"/>
      <c r="W57" s="43"/>
      <c r="X57" s="43"/>
      <c r="Y57" s="43"/>
    </row>
    <row r="58">
      <c r="A58" s="140"/>
      <c r="B58" s="49"/>
      <c r="C58" s="146" t="s">
        <v>237</v>
      </c>
      <c r="D58" s="147">
        <f>'Balance Sheet 2024'!E18</f>
        <v>27508184</v>
      </c>
      <c r="E58" s="148"/>
      <c r="F58" s="43"/>
      <c r="G58" s="43"/>
      <c r="H58" s="43"/>
      <c r="I58" s="43"/>
      <c r="J58" s="43"/>
      <c r="K58" s="43"/>
      <c r="L58" s="43"/>
      <c r="M58" s="43"/>
      <c r="N58" s="43"/>
      <c r="O58" s="43"/>
      <c r="P58" s="43"/>
      <c r="Q58" s="43"/>
      <c r="R58" s="43"/>
      <c r="S58" s="43"/>
      <c r="T58" s="43"/>
      <c r="U58" s="43"/>
      <c r="V58" s="43"/>
      <c r="W58" s="43"/>
      <c r="X58" s="43"/>
      <c r="Y58" s="43"/>
    </row>
    <row r="59">
      <c r="A59" s="140"/>
      <c r="B59" s="49"/>
      <c r="C59" s="149" t="s">
        <v>238</v>
      </c>
      <c r="D59" s="170">
        <f>D57/D58</f>
        <v>0</v>
      </c>
      <c r="E59" s="151" t="s">
        <v>239</v>
      </c>
      <c r="F59" s="43"/>
      <c r="G59" s="43"/>
      <c r="H59" s="43"/>
      <c r="I59" s="43"/>
      <c r="J59" s="43"/>
      <c r="K59" s="43"/>
      <c r="L59" s="43"/>
      <c r="M59" s="43"/>
      <c r="N59" s="43"/>
      <c r="O59" s="43"/>
      <c r="P59" s="43"/>
      <c r="Q59" s="43"/>
      <c r="R59" s="43"/>
      <c r="S59" s="43"/>
      <c r="T59" s="43"/>
      <c r="U59" s="43"/>
      <c r="V59" s="43"/>
      <c r="W59" s="43"/>
      <c r="X59" s="43"/>
      <c r="Y59" s="43"/>
    </row>
    <row r="60">
      <c r="A60" s="140"/>
      <c r="B60" s="52"/>
      <c r="C60" s="111"/>
      <c r="D60" s="111"/>
      <c r="E60" s="148"/>
      <c r="F60" s="43"/>
      <c r="G60" s="43"/>
      <c r="H60" s="43"/>
      <c r="I60" s="43"/>
      <c r="J60" s="43"/>
      <c r="K60" s="43"/>
      <c r="L60" s="43"/>
      <c r="M60" s="43"/>
      <c r="N60" s="43"/>
      <c r="O60" s="43"/>
      <c r="P60" s="43"/>
      <c r="Q60" s="43"/>
      <c r="R60" s="43"/>
      <c r="S60" s="43"/>
      <c r="T60" s="43"/>
      <c r="U60" s="43"/>
      <c r="V60" s="43"/>
      <c r="W60" s="43"/>
      <c r="X60" s="43"/>
      <c r="Y60" s="43"/>
    </row>
    <row r="61">
      <c r="A61" s="43"/>
      <c r="B61" s="171"/>
      <c r="C61" s="43"/>
      <c r="D61" s="43"/>
      <c r="E61" s="172"/>
      <c r="F61" s="43"/>
      <c r="G61" s="43"/>
      <c r="H61" s="43"/>
      <c r="I61" s="43"/>
      <c r="J61" s="43"/>
      <c r="K61" s="43"/>
      <c r="L61" s="43"/>
      <c r="M61" s="43"/>
      <c r="N61" s="43"/>
      <c r="O61" s="43"/>
      <c r="P61" s="43"/>
      <c r="Q61" s="43"/>
      <c r="R61" s="43"/>
      <c r="S61" s="43"/>
      <c r="T61" s="43"/>
      <c r="U61" s="43"/>
      <c r="V61" s="43"/>
      <c r="W61" s="43"/>
      <c r="X61" s="43"/>
      <c r="Y61" s="43"/>
    </row>
    <row r="62">
      <c r="A62" s="43"/>
      <c r="B62" s="171"/>
      <c r="C62" s="43"/>
      <c r="D62" s="43"/>
      <c r="E62" s="172"/>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1"/>
      <c r="C64" s="43"/>
      <c r="D64" s="43"/>
      <c r="E64" s="172"/>
      <c r="F64" s="43"/>
      <c r="G64" s="43"/>
      <c r="H64" s="43"/>
      <c r="I64" s="43"/>
      <c r="J64" s="43"/>
      <c r="K64" s="43"/>
      <c r="L64" s="43"/>
      <c r="M64" s="43"/>
      <c r="N64" s="43"/>
      <c r="O64" s="43"/>
      <c r="P64" s="43"/>
      <c r="Q64" s="43"/>
      <c r="R64" s="43"/>
      <c r="S64" s="43"/>
      <c r="T64" s="43"/>
      <c r="U64" s="43"/>
      <c r="V64" s="43"/>
      <c r="W64" s="43"/>
      <c r="X64" s="43"/>
      <c r="Y64" s="43"/>
    </row>
    <row r="65">
      <c r="A65" s="43"/>
      <c r="B65" s="171"/>
      <c r="C65" s="43"/>
      <c r="D65" s="43"/>
      <c r="E65" s="172"/>
      <c r="F65" s="43"/>
      <c r="G65" s="43"/>
      <c r="H65" s="43"/>
      <c r="I65" s="43"/>
      <c r="J65" s="43"/>
      <c r="K65" s="43"/>
      <c r="L65" s="43"/>
      <c r="M65" s="43"/>
      <c r="N65" s="43"/>
      <c r="O65" s="43"/>
      <c r="P65" s="43"/>
      <c r="Q65" s="43"/>
      <c r="R65" s="43"/>
      <c r="S65" s="43"/>
      <c r="T65" s="43"/>
      <c r="U65" s="43"/>
      <c r="V65" s="43"/>
      <c r="W65" s="43"/>
      <c r="X65" s="43"/>
      <c r="Y65" s="43"/>
    </row>
    <row r="66">
      <c r="A66" s="43"/>
      <c r="B66" s="171"/>
      <c r="C66" s="43"/>
      <c r="D66" s="43"/>
      <c r="E66" s="172"/>
      <c r="F66" s="43"/>
      <c r="G66" s="43"/>
      <c r="H66" s="43"/>
      <c r="I66" s="43"/>
      <c r="J66" s="43"/>
      <c r="K66" s="43"/>
      <c r="L66" s="43"/>
      <c r="M66" s="43"/>
      <c r="N66" s="43"/>
      <c r="O66" s="43"/>
      <c r="P66" s="43"/>
      <c r="Q66" s="43"/>
      <c r="R66" s="43"/>
      <c r="S66" s="43"/>
      <c r="T66" s="43"/>
      <c r="U66" s="43"/>
      <c r="V66" s="43"/>
      <c r="W66" s="43"/>
      <c r="X66" s="43"/>
      <c r="Y66" s="43"/>
    </row>
    <row r="67">
      <c r="A67" s="43"/>
      <c r="B67" s="171"/>
      <c r="C67" s="43"/>
      <c r="D67" s="43"/>
      <c r="E67" s="172"/>
      <c r="F67" s="43"/>
      <c r="G67" s="43"/>
      <c r="H67" s="43"/>
      <c r="I67" s="43"/>
      <c r="J67" s="43"/>
      <c r="K67" s="43"/>
      <c r="L67" s="43"/>
      <c r="M67" s="43"/>
      <c r="N67" s="43"/>
      <c r="O67" s="43"/>
      <c r="P67" s="43"/>
      <c r="Q67" s="43"/>
      <c r="R67" s="43"/>
      <c r="S67" s="43"/>
      <c r="T67" s="43"/>
      <c r="U67" s="43"/>
      <c r="V67" s="43"/>
      <c r="W67" s="43"/>
      <c r="X67" s="43"/>
      <c r="Y67" s="43"/>
    </row>
    <row r="68">
      <c r="A68" s="43"/>
      <c r="B68" s="171"/>
      <c r="C68" s="43"/>
      <c r="D68" s="43"/>
      <c r="E68" s="172"/>
      <c r="F68" s="43"/>
      <c r="G68" s="43"/>
      <c r="H68" s="43"/>
      <c r="I68" s="43"/>
      <c r="J68" s="43"/>
      <c r="K68" s="43"/>
      <c r="L68" s="43"/>
      <c r="M68" s="43"/>
      <c r="N68" s="43"/>
      <c r="O68" s="43"/>
      <c r="P68" s="43"/>
      <c r="Q68" s="43"/>
      <c r="R68" s="43"/>
      <c r="S68" s="43"/>
      <c r="T68" s="43"/>
      <c r="U68" s="43"/>
      <c r="V68" s="43"/>
      <c r="W68" s="43"/>
      <c r="X68" s="43"/>
      <c r="Y68" s="43"/>
    </row>
    <row r="69">
      <c r="A69" s="43"/>
      <c r="B69" s="171"/>
      <c r="C69" s="43"/>
      <c r="D69" s="43"/>
      <c r="E69" s="172"/>
      <c r="F69" s="43"/>
      <c r="G69" s="43"/>
      <c r="H69" s="43"/>
      <c r="I69" s="43"/>
      <c r="J69" s="43"/>
      <c r="K69" s="43"/>
      <c r="L69" s="43"/>
      <c r="M69" s="43"/>
      <c r="N69" s="43"/>
      <c r="O69" s="43"/>
      <c r="P69" s="43"/>
      <c r="Q69" s="43"/>
      <c r="R69" s="43"/>
      <c r="S69" s="43"/>
      <c r="T69" s="43"/>
      <c r="U69" s="43"/>
      <c r="V69" s="43"/>
      <c r="W69" s="43"/>
      <c r="X69" s="43"/>
      <c r="Y69" s="43"/>
    </row>
    <row r="70">
      <c r="A70" s="43"/>
      <c r="B70" s="171"/>
      <c r="C70" s="43"/>
      <c r="D70" s="43"/>
      <c r="E70" s="172"/>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2"/>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2"/>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2"/>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2"/>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2"/>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2"/>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2"/>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2"/>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2"/>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2"/>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2"/>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2"/>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2"/>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2"/>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2"/>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2"/>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2"/>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2"/>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2"/>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2"/>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2"/>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2"/>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2"/>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2"/>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2"/>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2"/>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2"/>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2"/>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2"/>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2"/>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2"/>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2"/>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2"/>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2"/>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2"/>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2"/>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2"/>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2"/>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2"/>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2"/>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2"/>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2"/>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2"/>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2"/>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2"/>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2"/>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2"/>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2"/>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2"/>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2"/>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2"/>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2"/>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2"/>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2"/>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2"/>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2"/>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2"/>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2"/>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2"/>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2"/>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2"/>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2"/>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2"/>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2"/>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2"/>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2"/>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2"/>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2"/>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2"/>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2"/>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2"/>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2"/>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2"/>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2"/>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2"/>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2"/>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2"/>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2"/>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2"/>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2"/>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2"/>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2"/>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2"/>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2"/>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2"/>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2"/>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2"/>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2"/>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2"/>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2"/>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2"/>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2"/>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2"/>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2"/>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2"/>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2"/>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2"/>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2"/>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2"/>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2"/>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2"/>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2"/>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2"/>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2"/>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2"/>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2"/>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2"/>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2"/>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2"/>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2"/>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2"/>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2"/>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2"/>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2"/>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2"/>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2"/>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2"/>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2"/>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2"/>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2"/>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2"/>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2"/>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2"/>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2"/>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2"/>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2"/>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2"/>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2"/>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2"/>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2"/>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2"/>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2"/>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2"/>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2"/>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2"/>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2"/>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2"/>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2"/>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2"/>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2"/>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2"/>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2"/>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2"/>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2"/>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2"/>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2"/>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2"/>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2"/>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2"/>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2"/>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2"/>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2"/>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2"/>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2"/>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2"/>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2"/>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2"/>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2"/>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2"/>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2"/>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2"/>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2"/>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2"/>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2"/>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2"/>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2"/>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2"/>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2"/>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2"/>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2"/>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2"/>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2"/>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2"/>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2"/>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2"/>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2"/>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2"/>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2"/>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2"/>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2"/>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2"/>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2"/>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2"/>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2"/>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2"/>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2"/>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2"/>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2"/>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2"/>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2"/>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2"/>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2"/>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2"/>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2"/>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2"/>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2"/>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2"/>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2"/>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2"/>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2"/>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2"/>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2"/>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2"/>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2"/>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2"/>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2"/>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2"/>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2"/>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2"/>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2"/>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2"/>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2"/>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2"/>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2"/>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2"/>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2"/>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2"/>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2"/>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2"/>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2"/>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2"/>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2"/>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2"/>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2"/>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2"/>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2"/>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2"/>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2"/>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2"/>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2"/>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2"/>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2"/>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2"/>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2"/>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2"/>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2"/>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2"/>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2"/>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2"/>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2"/>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2"/>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2"/>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2"/>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2"/>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2"/>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2"/>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2"/>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2"/>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2"/>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2"/>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2"/>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2"/>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2"/>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2"/>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2"/>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2"/>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2"/>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2"/>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2"/>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2"/>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2"/>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2"/>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2"/>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2"/>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2"/>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2"/>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2"/>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2"/>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2"/>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2"/>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2"/>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2"/>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2"/>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2"/>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2"/>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2"/>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2"/>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2"/>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2"/>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2"/>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2"/>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2"/>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2"/>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2"/>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2"/>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2"/>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2"/>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2"/>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2"/>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2"/>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2"/>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2"/>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2"/>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2"/>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2"/>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2"/>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2"/>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2"/>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2"/>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2"/>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2"/>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2"/>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2"/>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2"/>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2"/>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2"/>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2"/>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2"/>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2"/>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2"/>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2"/>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2"/>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2"/>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2"/>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2"/>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2"/>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2"/>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2"/>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2"/>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2"/>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2"/>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2"/>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2"/>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2"/>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2"/>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2"/>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2"/>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2"/>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2"/>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2"/>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2"/>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2"/>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2"/>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2"/>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2"/>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2"/>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2"/>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2"/>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2"/>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2"/>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2"/>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2"/>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2"/>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2"/>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2"/>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2"/>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2"/>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2"/>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2"/>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2"/>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2"/>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2"/>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2"/>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2"/>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2"/>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2"/>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2"/>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2"/>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2"/>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2"/>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2"/>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2"/>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2"/>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2"/>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2"/>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2"/>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2"/>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2"/>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2"/>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2"/>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2"/>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2"/>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2"/>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2"/>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2"/>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2"/>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2"/>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2"/>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2"/>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2"/>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2"/>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2"/>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2"/>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2"/>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2"/>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2"/>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2"/>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2"/>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2"/>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2"/>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2"/>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2"/>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2"/>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2"/>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2"/>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2"/>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2"/>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2"/>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2"/>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2"/>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2"/>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2"/>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2"/>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2"/>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2"/>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2"/>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2"/>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2"/>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2"/>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2"/>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2"/>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2"/>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2"/>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2"/>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2"/>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2"/>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2"/>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2"/>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2"/>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2"/>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2"/>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2"/>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2"/>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2"/>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2"/>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2"/>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2"/>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2"/>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2"/>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2"/>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2"/>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2"/>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2"/>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2"/>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2"/>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2"/>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2"/>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2"/>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2"/>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2"/>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2"/>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2"/>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2"/>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2"/>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2"/>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2"/>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2"/>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2"/>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2"/>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2"/>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2"/>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2"/>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2"/>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2"/>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2"/>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2"/>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2"/>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2"/>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2"/>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2"/>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2"/>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2"/>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2"/>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2"/>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2"/>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2"/>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2"/>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2"/>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2"/>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2"/>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2"/>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2"/>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2"/>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2"/>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2"/>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2"/>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2"/>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2"/>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2"/>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2"/>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2"/>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2"/>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2"/>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2"/>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2"/>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2"/>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2"/>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2"/>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2"/>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2"/>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2"/>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2"/>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2"/>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2"/>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2"/>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2"/>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2"/>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2"/>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2"/>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2"/>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2"/>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2"/>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2"/>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2"/>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2"/>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2"/>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2"/>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2"/>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2"/>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2"/>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2"/>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2"/>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2"/>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2"/>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2"/>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2"/>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2"/>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2"/>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2"/>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2"/>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2"/>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2"/>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2"/>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2"/>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2"/>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2"/>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2"/>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2"/>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2"/>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2"/>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2"/>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2"/>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2"/>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2"/>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2"/>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2"/>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2"/>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2"/>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2"/>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2"/>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2"/>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2"/>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2"/>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2"/>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2"/>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2"/>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2"/>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2"/>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2"/>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2"/>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2"/>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2"/>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2"/>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2"/>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2"/>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2"/>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2"/>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2"/>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2"/>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2"/>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2"/>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2"/>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2"/>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2"/>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2"/>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2"/>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2"/>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2"/>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2"/>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2"/>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2"/>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2"/>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2"/>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2"/>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2"/>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2"/>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2"/>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2"/>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2"/>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2"/>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2"/>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2"/>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2"/>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2"/>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2"/>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2"/>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2"/>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2"/>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2"/>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2"/>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2"/>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2"/>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2"/>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2"/>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2"/>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2"/>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2"/>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2"/>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2"/>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2"/>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2"/>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2"/>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2"/>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2"/>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2"/>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2"/>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2"/>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2"/>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2"/>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2"/>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2"/>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2"/>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2"/>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2"/>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2"/>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2"/>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2"/>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2"/>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2"/>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2"/>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2"/>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2"/>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2"/>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2"/>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2"/>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2"/>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2"/>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2"/>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2"/>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2"/>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2"/>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2"/>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2"/>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2"/>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2"/>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2"/>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2"/>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2"/>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2"/>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2"/>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2"/>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2"/>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2"/>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2"/>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2"/>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2"/>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2"/>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2"/>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2"/>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2"/>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2"/>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2"/>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2"/>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2"/>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2"/>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2"/>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2"/>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2"/>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2"/>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2"/>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2"/>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2"/>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2"/>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2"/>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2"/>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2"/>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2"/>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2"/>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2"/>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2"/>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2"/>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2"/>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2"/>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2"/>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2"/>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2"/>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2"/>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2"/>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2"/>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2"/>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2"/>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2"/>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2"/>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2"/>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2"/>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2"/>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2"/>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2"/>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2"/>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2"/>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2"/>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2"/>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2"/>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2"/>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2"/>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2"/>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2"/>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2"/>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2"/>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2"/>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2"/>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2"/>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2"/>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2"/>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2"/>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2"/>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2"/>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2"/>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2"/>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2"/>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2"/>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2"/>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2"/>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2"/>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2"/>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2"/>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2"/>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2"/>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2"/>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2"/>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2"/>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2"/>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2"/>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2"/>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2"/>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2"/>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2"/>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2"/>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2"/>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2"/>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2"/>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2"/>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2"/>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2"/>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2"/>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2"/>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2"/>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2"/>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2"/>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2"/>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2"/>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2"/>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2"/>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2"/>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2"/>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2"/>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2"/>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2"/>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2"/>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2"/>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2"/>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2"/>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2"/>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2"/>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2"/>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2"/>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2"/>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2"/>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2"/>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2"/>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2"/>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2"/>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2"/>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2"/>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2"/>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2"/>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2"/>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2"/>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2"/>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2"/>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2"/>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2"/>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2"/>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2"/>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2"/>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2"/>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2"/>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2"/>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2"/>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2"/>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2"/>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2"/>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2"/>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2"/>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2"/>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2"/>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2"/>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2"/>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2"/>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2"/>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2"/>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2"/>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2"/>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2"/>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2"/>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2"/>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2"/>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2"/>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2"/>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2"/>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2"/>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2"/>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2"/>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2"/>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2"/>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2"/>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2"/>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2"/>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2"/>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2"/>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2"/>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2"/>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2"/>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2"/>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2"/>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2"/>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2"/>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2"/>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2"/>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2"/>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2"/>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2"/>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2"/>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2"/>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2"/>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2"/>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2"/>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2"/>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2"/>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2"/>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2"/>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2"/>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2"/>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2"/>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2"/>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2"/>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2"/>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2"/>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2"/>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2"/>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2"/>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2"/>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2"/>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2"/>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2"/>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2"/>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2"/>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2"/>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2"/>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2"/>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2"/>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2"/>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2"/>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2"/>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2"/>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2"/>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2"/>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2"/>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2"/>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2"/>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2"/>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2"/>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2"/>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2"/>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2"/>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2"/>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2"/>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2"/>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2"/>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2"/>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2"/>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2"/>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2"/>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2"/>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2"/>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2"/>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2"/>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2"/>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2"/>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2"/>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2"/>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2"/>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2"/>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2"/>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2"/>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2"/>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2"/>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2"/>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2"/>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2"/>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2"/>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2"/>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2"/>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2"/>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2"/>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2"/>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2"/>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2"/>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2"/>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2"/>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2"/>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2"/>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2"/>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2"/>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2"/>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2"/>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2"/>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2"/>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2"/>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2"/>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2"/>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2"/>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2"/>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2"/>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2"/>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2"/>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2"/>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2"/>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2"/>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2"/>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2"/>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2"/>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2"/>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2"/>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2"/>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2"/>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2"/>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2"/>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2"/>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2"/>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2"/>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2"/>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2"/>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2"/>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2"/>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2"/>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2"/>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2"/>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2"/>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2"/>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2"/>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2"/>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2"/>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2"/>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2"/>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2"/>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2"/>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9" t="str">
        <f>'READ HERE FIRST'!A5</f>
        <v>Neighborhood Legal Services Of LA County</v>
      </c>
      <c r="B1" s="2" t="s">
        <v>248</v>
      </c>
      <c r="C1" s="140"/>
      <c r="D1" s="140"/>
      <c r="E1" s="140"/>
      <c r="F1" s="141"/>
      <c r="G1" s="141"/>
      <c r="H1" s="141"/>
      <c r="I1" s="43"/>
      <c r="J1" s="43"/>
      <c r="K1" s="43"/>
      <c r="L1" s="43"/>
      <c r="M1" s="43"/>
      <c r="N1" s="43"/>
      <c r="O1" s="43"/>
      <c r="P1" s="43"/>
      <c r="Q1" s="43"/>
      <c r="R1" s="43"/>
      <c r="S1" s="43"/>
      <c r="T1" s="43"/>
      <c r="U1" s="43"/>
      <c r="V1" s="43"/>
      <c r="W1" s="43"/>
      <c r="X1" s="43"/>
      <c r="Y1" s="43"/>
    </row>
    <row r="2">
      <c r="A2" s="142" t="s">
        <v>183</v>
      </c>
      <c r="B2" s="5"/>
      <c r="C2" s="143"/>
      <c r="D2" s="143"/>
      <c r="E2" s="143"/>
      <c r="F2" s="144"/>
      <c r="G2" s="144"/>
      <c r="H2" s="144"/>
      <c r="I2" s="43"/>
      <c r="J2" s="43"/>
      <c r="K2" s="43"/>
      <c r="L2" s="43"/>
      <c r="M2" s="43"/>
      <c r="N2" s="43"/>
      <c r="O2" s="43"/>
      <c r="P2" s="43"/>
      <c r="Q2" s="43"/>
      <c r="R2" s="43"/>
      <c r="S2" s="43"/>
      <c r="T2" s="43"/>
      <c r="U2" s="43"/>
      <c r="V2" s="43"/>
      <c r="W2" s="43"/>
      <c r="X2" s="43"/>
      <c r="Y2" s="43"/>
    </row>
    <row r="3">
      <c r="A3" s="140"/>
      <c r="B3" s="145" t="s">
        <v>184</v>
      </c>
      <c r="C3" s="140"/>
      <c r="D3" s="140"/>
      <c r="E3" s="111"/>
      <c r="F3" s="148"/>
      <c r="G3" s="148"/>
      <c r="H3" s="148"/>
      <c r="I3" s="43"/>
      <c r="J3" s="43"/>
      <c r="K3" s="43"/>
      <c r="L3" s="43"/>
      <c r="M3" s="43"/>
      <c r="N3" s="43"/>
      <c r="O3" s="43"/>
      <c r="P3" s="43"/>
      <c r="Q3" s="43"/>
      <c r="R3" s="43"/>
      <c r="S3" s="43"/>
      <c r="T3" s="43"/>
      <c r="U3" s="43"/>
      <c r="V3" s="43"/>
      <c r="W3" s="43"/>
      <c r="X3" s="43"/>
      <c r="Y3" s="43"/>
    </row>
    <row r="4">
      <c r="A4" s="140"/>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40"/>
      <c r="B5" s="49"/>
      <c r="C5" s="149" t="s">
        <v>183</v>
      </c>
      <c r="D5" s="179">
        <f>'Ratios 2022'!D8</f>
        <v>4.4834958</v>
      </c>
      <c r="E5" s="179">
        <f>'Ratios 2023'!D8</f>
        <v>7.516873696</v>
      </c>
      <c r="F5" s="179">
        <f>'Ratios 2024'!D8</f>
        <v>7.210404496</v>
      </c>
      <c r="G5" s="179">
        <f>average(D5:F5)</f>
        <v>6.403591331</v>
      </c>
      <c r="H5" s="151" t="s">
        <v>190</v>
      </c>
      <c r="I5" s="43"/>
      <c r="J5" s="43"/>
      <c r="K5" s="43"/>
      <c r="L5" s="43"/>
      <c r="M5" s="43"/>
      <c r="N5" s="43"/>
      <c r="O5" s="43"/>
      <c r="P5" s="43"/>
      <c r="Q5" s="43"/>
      <c r="R5" s="43"/>
      <c r="S5" s="43"/>
      <c r="T5" s="43"/>
      <c r="U5" s="43"/>
      <c r="V5" s="43"/>
      <c r="W5" s="43"/>
      <c r="X5" s="43"/>
      <c r="Y5" s="43"/>
    </row>
    <row r="6">
      <c r="A6" s="140"/>
      <c r="B6" s="52"/>
      <c r="C6" s="45"/>
      <c r="D6" s="45"/>
      <c r="E6" s="45"/>
      <c r="F6" s="180"/>
      <c r="G6" s="180"/>
      <c r="H6" s="180"/>
      <c r="I6" s="43"/>
      <c r="J6" s="43"/>
      <c r="K6" s="43"/>
      <c r="L6" s="43"/>
      <c r="M6" s="43"/>
      <c r="N6" s="43"/>
      <c r="O6" s="43"/>
      <c r="P6" s="43"/>
      <c r="Q6" s="43"/>
      <c r="R6" s="43"/>
      <c r="S6" s="43"/>
      <c r="T6" s="43"/>
      <c r="U6" s="43"/>
      <c r="V6" s="43"/>
      <c r="W6" s="43"/>
      <c r="X6" s="43"/>
      <c r="Y6" s="43"/>
    </row>
    <row r="7">
      <c r="A7" s="142" t="s">
        <v>191</v>
      </c>
      <c r="B7" s="5"/>
      <c r="C7" s="181"/>
      <c r="D7" s="181"/>
      <c r="E7" s="181"/>
      <c r="F7" s="181"/>
      <c r="G7" s="181"/>
      <c r="H7" s="181"/>
      <c r="I7" s="43"/>
      <c r="J7" s="43"/>
      <c r="K7" s="43"/>
      <c r="L7" s="43"/>
      <c r="M7" s="43"/>
      <c r="N7" s="43"/>
      <c r="O7" s="43"/>
      <c r="P7" s="43"/>
      <c r="Q7" s="43"/>
      <c r="R7" s="43"/>
      <c r="S7" s="43"/>
      <c r="T7" s="43"/>
      <c r="U7" s="43"/>
      <c r="V7" s="43"/>
      <c r="W7" s="43"/>
      <c r="X7" s="43"/>
      <c r="Y7" s="43"/>
    </row>
    <row r="8">
      <c r="A8" s="140"/>
      <c r="B8" s="145" t="s">
        <v>192</v>
      </c>
      <c r="C8" s="71"/>
      <c r="D8" s="71"/>
      <c r="E8" s="180"/>
      <c r="F8" s="180"/>
      <c r="G8" s="180"/>
      <c r="H8" s="180"/>
      <c r="I8" s="43"/>
      <c r="J8" s="43"/>
      <c r="K8" s="43"/>
      <c r="L8" s="43"/>
      <c r="M8" s="43"/>
      <c r="N8" s="43"/>
      <c r="O8" s="43"/>
      <c r="P8" s="43"/>
      <c r="Q8" s="43"/>
      <c r="R8" s="43"/>
      <c r="S8" s="43"/>
      <c r="T8" s="43"/>
      <c r="U8" s="43"/>
      <c r="V8" s="43"/>
      <c r="W8" s="43"/>
      <c r="X8" s="43"/>
      <c r="Y8" s="43"/>
    </row>
    <row r="9">
      <c r="A9" s="140"/>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40"/>
      <c r="B10" s="49"/>
      <c r="C10" s="149" t="s">
        <v>191</v>
      </c>
      <c r="D10" s="150">
        <f>'Ratios 2022'!D14</f>
        <v>3.935997843</v>
      </c>
      <c r="E10" s="150">
        <f>'Ratios 2023'!D14</f>
        <v>7.292761979</v>
      </c>
      <c r="F10" s="150">
        <f>'Ratios 2024'!D14</f>
        <v>6.477859568</v>
      </c>
      <c r="G10" s="179">
        <f>average(D10:F10)</f>
        <v>5.902206463</v>
      </c>
      <c r="H10" s="151" t="s">
        <v>190</v>
      </c>
      <c r="I10" s="43"/>
      <c r="J10" s="43"/>
      <c r="K10" s="43"/>
      <c r="L10" s="43"/>
      <c r="M10" s="43"/>
      <c r="N10" s="43"/>
      <c r="O10" s="43"/>
      <c r="P10" s="43"/>
      <c r="Q10" s="43"/>
      <c r="R10" s="43"/>
      <c r="S10" s="43"/>
      <c r="T10" s="43"/>
      <c r="U10" s="43"/>
      <c r="V10" s="43"/>
      <c r="W10" s="43"/>
      <c r="X10" s="43"/>
      <c r="Y10" s="43"/>
    </row>
    <row r="11">
      <c r="A11" s="140"/>
      <c r="B11" s="52"/>
      <c r="C11" s="45"/>
      <c r="D11" s="45"/>
      <c r="E11" s="45"/>
      <c r="F11" s="180"/>
      <c r="G11" s="180"/>
      <c r="H11" s="180"/>
      <c r="I11" s="43"/>
      <c r="J11" s="43"/>
      <c r="K11" s="43"/>
      <c r="L11" s="43"/>
      <c r="M11" s="43"/>
      <c r="N11" s="43"/>
      <c r="O11" s="43"/>
      <c r="P11" s="43"/>
      <c r="Q11" s="43"/>
      <c r="R11" s="43"/>
      <c r="S11" s="43"/>
      <c r="T11" s="43"/>
      <c r="U11" s="43"/>
      <c r="V11" s="43"/>
      <c r="W11" s="43"/>
      <c r="X11" s="43"/>
      <c r="Y11" s="43"/>
    </row>
    <row r="12">
      <c r="A12" s="142" t="s">
        <v>196</v>
      </c>
      <c r="B12" s="5"/>
      <c r="C12" s="152"/>
      <c r="D12" s="152"/>
      <c r="E12" s="152"/>
      <c r="F12" s="153"/>
      <c r="G12" s="153"/>
      <c r="H12" s="153"/>
      <c r="I12" s="43"/>
      <c r="J12" s="43"/>
      <c r="K12" s="43"/>
      <c r="L12" s="43"/>
      <c r="M12" s="43"/>
      <c r="N12" s="43"/>
      <c r="O12" s="43"/>
      <c r="P12" s="43"/>
      <c r="Q12" s="43"/>
      <c r="R12" s="43"/>
      <c r="S12" s="43"/>
      <c r="T12" s="43"/>
      <c r="U12" s="43"/>
      <c r="V12" s="43"/>
      <c r="W12" s="43"/>
      <c r="X12" s="43"/>
      <c r="Y12" s="43"/>
    </row>
    <row r="13">
      <c r="A13" s="140"/>
      <c r="B13" s="145" t="s">
        <v>197</v>
      </c>
      <c r="C13" s="140"/>
      <c r="D13" s="140"/>
      <c r="E13" s="111"/>
      <c r="F13" s="148"/>
      <c r="G13" s="148"/>
      <c r="H13" s="148"/>
      <c r="I13" s="43"/>
      <c r="J13" s="43"/>
      <c r="K13" s="43"/>
      <c r="L13" s="43"/>
      <c r="M13" s="43"/>
      <c r="N13" s="43"/>
      <c r="O13" s="43"/>
      <c r="P13" s="43"/>
      <c r="Q13" s="43"/>
      <c r="R13" s="43"/>
      <c r="S13" s="43"/>
      <c r="T13" s="43"/>
      <c r="U13" s="43"/>
      <c r="V13" s="43"/>
      <c r="W13" s="43"/>
      <c r="X13" s="43"/>
      <c r="Y13" s="43"/>
    </row>
    <row r="14">
      <c r="A14" s="140"/>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40"/>
      <c r="B15" s="49"/>
      <c r="C15" s="149" t="s">
        <v>199</v>
      </c>
      <c r="D15" s="182">
        <f>'Ratios 2022'!D20</f>
        <v>0</v>
      </c>
      <c r="E15" s="182">
        <f>'Ratios 2023'!D20</f>
        <v>0</v>
      </c>
      <c r="F15" s="182">
        <f>'Ratios 2024'!D20</f>
        <v>0</v>
      </c>
      <c r="G15" s="179">
        <f>average(D15:F15)</f>
        <v>0</v>
      </c>
      <c r="H15" s="151" t="s">
        <v>190</v>
      </c>
      <c r="I15" s="43"/>
      <c r="J15" s="43"/>
      <c r="K15" s="43"/>
      <c r="L15" s="43"/>
      <c r="M15" s="43"/>
      <c r="N15" s="43"/>
      <c r="O15" s="43"/>
      <c r="P15" s="43"/>
      <c r="Q15" s="43"/>
      <c r="R15" s="43"/>
      <c r="S15" s="43"/>
      <c r="T15" s="43"/>
      <c r="U15" s="43"/>
      <c r="V15" s="43"/>
      <c r="W15" s="43"/>
      <c r="X15" s="43"/>
      <c r="Y15" s="43"/>
    </row>
    <row r="16">
      <c r="A16" s="140"/>
      <c r="B16" s="52"/>
      <c r="C16" s="149"/>
      <c r="D16" s="149"/>
      <c r="E16" s="158"/>
      <c r="F16" s="151"/>
      <c r="G16" s="151"/>
      <c r="H16" s="151"/>
      <c r="I16" s="43"/>
      <c r="J16" s="43"/>
      <c r="K16" s="43"/>
      <c r="L16" s="43"/>
      <c r="M16" s="43"/>
      <c r="N16" s="43"/>
      <c r="O16" s="43"/>
      <c r="P16" s="43"/>
      <c r="Q16" s="43"/>
      <c r="R16" s="43"/>
      <c r="S16" s="43"/>
      <c r="T16" s="43"/>
      <c r="U16" s="43"/>
      <c r="V16" s="43"/>
      <c r="W16" s="43"/>
      <c r="X16" s="43"/>
      <c r="Y16" s="43"/>
    </row>
    <row r="17">
      <c r="A17" s="142" t="s">
        <v>201</v>
      </c>
      <c r="B17" s="5"/>
      <c r="C17" s="159"/>
      <c r="D17" s="159"/>
      <c r="E17" s="115"/>
      <c r="F17" s="160"/>
      <c r="G17" s="160"/>
      <c r="H17" s="160"/>
      <c r="I17" s="58"/>
      <c r="J17" s="58"/>
      <c r="K17" s="58"/>
      <c r="L17" s="58"/>
      <c r="M17" s="58"/>
      <c r="N17" s="58"/>
      <c r="O17" s="58"/>
      <c r="P17" s="58"/>
      <c r="Q17" s="58"/>
      <c r="R17" s="58"/>
      <c r="S17" s="58"/>
      <c r="T17" s="58"/>
      <c r="U17" s="58"/>
      <c r="V17" s="58"/>
      <c r="W17" s="58"/>
      <c r="X17" s="58"/>
      <c r="Y17" s="58"/>
    </row>
    <row r="18">
      <c r="A18" s="140"/>
      <c r="B18" s="145" t="s">
        <v>202</v>
      </c>
      <c r="C18" s="140"/>
      <c r="D18" s="140"/>
      <c r="E18" s="111"/>
      <c r="F18" s="148"/>
      <c r="G18" s="148"/>
      <c r="H18" s="148"/>
      <c r="I18" s="43"/>
      <c r="J18" s="43"/>
      <c r="K18" s="43"/>
      <c r="L18" s="43"/>
      <c r="M18" s="43"/>
      <c r="N18" s="43"/>
      <c r="O18" s="43"/>
      <c r="P18" s="43"/>
      <c r="Q18" s="43"/>
      <c r="R18" s="43"/>
      <c r="S18" s="43"/>
      <c r="T18" s="43"/>
      <c r="U18" s="43"/>
      <c r="V18" s="43"/>
      <c r="W18" s="43"/>
      <c r="X18" s="43"/>
      <c r="Y18" s="43"/>
    </row>
    <row r="19">
      <c r="A19" s="140"/>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40"/>
      <c r="B20" s="49"/>
      <c r="C20" s="149" t="s">
        <v>201</v>
      </c>
      <c r="D20" s="164">
        <f>'Ratios 2022'!D26</f>
        <v>0.870467899</v>
      </c>
      <c r="E20" s="164">
        <f>'Ratios 2023'!D26</f>
        <v>0.7651259498</v>
      </c>
      <c r="F20" s="164">
        <f>'Ratios 2024'!D26</f>
        <v>0.8980335457</v>
      </c>
      <c r="G20" s="183">
        <f>average(D20:F20)</f>
        <v>0.8445424648</v>
      </c>
      <c r="H20" s="151" t="s">
        <v>205</v>
      </c>
      <c r="I20" s="43"/>
      <c r="J20" s="43"/>
      <c r="K20" s="43"/>
      <c r="L20" s="43"/>
      <c r="M20" s="43"/>
      <c r="N20" s="43"/>
      <c r="O20" s="43"/>
      <c r="P20" s="43"/>
      <c r="Q20" s="43"/>
      <c r="R20" s="43"/>
      <c r="S20" s="43"/>
      <c r="T20" s="43"/>
      <c r="U20" s="43"/>
      <c r="V20" s="43"/>
      <c r="W20" s="43"/>
      <c r="X20" s="43"/>
      <c r="Y20" s="43"/>
    </row>
    <row r="21">
      <c r="A21" s="140"/>
      <c r="B21" s="52"/>
      <c r="C21" s="111"/>
      <c r="D21" s="111"/>
      <c r="E21" s="111"/>
      <c r="F21" s="148"/>
      <c r="G21" s="148"/>
      <c r="H21" s="148"/>
      <c r="I21" s="43"/>
      <c r="J21" s="43"/>
      <c r="K21" s="43"/>
      <c r="L21" s="43"/>
      <c r="M21" s="43"/>
      <c r="N21" s="43"/>
      <c r="O21" s="43"/>
      <c r="P21" s="43"/>
      <c r="Q21" s="43"/>
      <c r="R21" s="43"/>
      <c r="S21" s="43"/>
      <c r="T21" s="43"/>
      <c r="U21" s="43"/>
      <c r="V21" s="43"/>
      <c r="W21" s="43"/>
      <c r="X21" s="43"/>
      <c r="Y21" s="43"/>
    </row>
    <row r="22">
      <c r="A22" s="142" t="s">
        <v>206</v>
      </c>
      <c r="B22" s="5"/>
      <c r="C22" s="159"/>
      <c r="D22" s="159"/>
      <c r="E22" s="115"/>
      <c r="F22" s="160"/>
      <c r="G22" s="160"/>
      <c r="H22" s="160"/>
      <c r="I22" s="58"/>
      <c r="J22" s="58"/>
      <c r="K22" s="58"/>
      <c r="L22" s="58"/>
      <c r="M22" s="58"/>
      <c r="N22" s="58"/>
      <c r="O22" s="58"/>
      <c r="P22" s="58"/>
      <c r="Q22" s="58"/>
      <c r="R22" s="58"/>
      <c r="S22" s="58"/>
      <c r="T22" s="58"/>
      <c r="U22" s="58"/>
      <c r="V22" s="58"/>
      <c r="W22" s="58"/>
      <c r="X22" s="58"/>
      <c r="Y22" s="58"/>
    </row>
    <row r="23">
      <c r="A23" s="140"/>
      <c r="B23" s="145" t="s">
        <v>207</v>
      </c>
      <c r="C23" s="140"/>
      <c r="D23" s="140"/>
      <c r="E23" s="111"/>
      <c r="F23" s="148"/>
      <c r="G23" s="148"/>
      <c r="H23" s="148"/>
      <c r="I23" s="43"/>
      <c r="J23" s="43"/>
      <c r="K23" s="43"/>
      <c r="L23" s="43"/>
      <c r="M23" s="43"/>
      <c r="N23" s="43"/>
      <c r="O23" s="43"/>
      <c r="P23" s="43"/>
      <c r="Q23" s="43"/>
      <c r="R23" s="43"/>
      <c r="S23" s="43"/>
      <c r="T23" s="43"/>
      <c r="U23" s="43"/>
      <c r="V23" s="43"/>
      <c r="W23" s="43"/>
      <c r="X23" s="43"/>
      <c r="Y23" s="43"/>
    </row>
    <row r="24">
      <c r="A24" s="140"/>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40"/>
      <c r="B25" s="49"/>
      <c r="C25" s="149" t="s">
        <v>211</v>
      </c>
      <c r="D25" s="164">
        <f>'Ratios 2022'!D33</f>
        <v>0.6834829258</v>
      </c>
      <c r="E25" s="164">
        <f>'Ratios 2023'!D33</f>
        <v>0.6908952129</v>
      </c>
      <c r="F25" s="164">
        <f>'Ratios 2024'!D33</f>
        <v>0.6920141123</v>
      </c>
      <c r="G25" s="183">
        <f>average(D25:F25)</f>
        <v>0.688797417</v>
      </c>
      <c r="H25" s="151" t="s">
        <v>212</v>
      </c>
      <c r="I25" s="43"/>
      <c r="J25" s="43"/>
      <c r="K25" s="43"/>
      <c r="L25" s="43"/>
      <c r="M25" s="43"/>
      <c r="N25" s="43"/>
      <c r="O25" s="43"/>
      <c r="P25" s="43"/>
      <c r="Q25" s="43"/>
      <c r="R25" s="43"/>
      <c r="S25" s="43"/>
      <c r="T25" s="43"/>
      <c r="U25" s="43"/>
      <c r="V25" s="43"/>
      <c r="W25" s="43"/>
      <c r="X25" s="43"/>
      <c r="Y25" s="43"/>
    </row>
    <row r="26">
      <c r="A26" s="140"/>
      <c r="B26" s="52"/>
      <c r="C26" s="149"/>
      <c r="D26" s="149"/>
      <c r="E26" s="164"/>
      <c r="F26" s="151"/>
      <c r="G26" s="151"/>
      <c r="H26" s="151"/>
      <c r="I26" s="43"/>
      <c r="J26" s="43"/>
      <c r="K26" s="43"/>
      <c r="L26" s="43"/>
      <c r="M26" s="43"/>
      <c r="N26" s="43"/>
      <c r="O26" s="43"/>
      <c r="P26" s="43"/>
      <c r="Q26" s="43"/>
      <c r="R26" s="43"/>
      <c r="S26" s="43"/>
      <c r="T26" s="43"/>
      <c r="U26" s="43"/>
      <c r="V26" s="43"/>
      <c r="W26" s="43"/>
      <c r="X26" s="43"/>
      <c r="Y26" s="43"/>
    </row>
    <row r="27">
      <c r="A27" s="142" t="s">
        <v>213</v>
      </c>
      <c r="B27" s="5"/>
      <c r="C27" s="159"/>
      <c r="D27" s="159"/>
      <c r="E27" s="115"/>
      <c r="F27" s="160"/>
      <c r="G27" s="160"/>
      <c r="H27" s="160"/>
      <c r="I27" s="58"/>
      <c r="J27" s="58"/>
      <c r="K27" s="58"/>
      <c r="L27" s="58"/>
      <c r="M27" s="58"/>
      <c r="N27" s="58"/>
      <c r="O27" s="58"/>
      <c r="P27" s="58"/>
      <c r="Q27" s="58"/>
      <c r="R27" s="58"/>
      <c r="S27" s="58"/>
      <c r="T27" s="58"/>
      <c r="U27" s="58"/>
      <c r="V27" s="58"/>
      <c r="W27" s="58"/>
      <c r="X27" s="58"/>
      <c r="Y27" s="58"/>
    </row>
    <row r="28">
      <c r="A28" s="140"/>
      <c r="B28" s="165" t="s">
        <v>214</v>
      </c>
      <c r="C28" s="140"/>
      <c r="D28" s="140"/>
      <c r="E28" s="111"/>
      <c r="F28" s="148"/>
      <c r="G28" s="148"/>
      <c r="H28" s="148"/>
      <c r="I28" s="43"/>
      <c r="J28" s="43"/>
      <c r="K28" s="43"/>
      <c r="L28" s="43"/>
      <c r="M28" s="43"/>
      <c r="N28" s="43"/>
      <c r="O28" s="43"/>
      <c r="P28" s="43"/>
      <c r="Q28" s="43"/>
      <c r="R28" s="43"/>
      <c r="S28" s="43"/>
      <c r="T28" s="43"/>
      <c r="U28" s="43"/>
      <c r="V28" s="43"/>
      <c r="W28" s="43"/>
      <c r="X28" s="43"/>
      <c r="Y28" s="43"/>
    </row>
    <row r="29">
      <c r="A29" s="140"/>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40"/>
      <c r="B30" s="49"/>
      <c r="C30" s="149" t="s">
        <v>213</v>
      </c>
      <c r="D30" s="164">
        <f>'Ratios 2022'!D38</f>
        <v>0.2043111629</v>
      </c>
      <c r="E30" s="164">
        <f>'Ratios 2023'!D38</f>
        <v>0.2024274612</v>
      </c>
      <c r="F30" s="164">
        <f>'Ratios 2024'!D38</f>
        <v>0.2220624733</v>
      </c>
      <c r="G30" s="183">
        <f>average(D30:F30)</f>
        <v>0.2096003658</v>
      </c>
      <c r="H30" s="151" t="s">
        <v>216</v>
      </c>
      <c r="I30" s="43"/>
      <c r="J30" s="43"/>
      <c r="K30" s="43"/>
      <c r="L30" s="43"/>
      <c r="M30" s="43"/>
      <c r="N30" s="43"/>
      <c r="O30" s="43"/>
      <c r="P30" s="43"/>
      <c r="Q30" s="43"/>
      <c r="R30" s="43"/>
      <c r="S30" s="43"/>
      <c r="T30" s="43"/>
      <c r="U30" s="43"/>
      <c r="V30" s="43"/>
      <c r="W30" s="43"/>
      <c r="X30" s="43"/>
      <c r="Y30" s="43"/>
    </row>
    <row r="31">
      <c r="A31" s="140"/>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2" t="s">
        <v>217</v>
      </c>
      <c r="B32" s="5"/>
      <c r="C32" s="115"/>
      <c r="D32" s="115"/>
      <c r="E32" s="115"/>
      <c r="F32" s="160"/>
      <c r="G32" s="160"/>
      <c r="H32" s="160"/>
      <c r="I32" s="58"/>
      <c r="J32" s="58"/>
      <c r="K32" s="58"/>
      <c r="L32" s="58"/>
      <c r="M32" s="58"/>
      <c r="N32" s="58"/>
      <c r="O32" s="58"/>
      <c r="P32" s="58"/>
      <c r="Q32" s="58"/>
      <c r="R32" s="58"/>
      <c r="S32" s="58"/>
      <c r="T32" s="58"/>
      <c r="U32" s="58"/>
      <c r="V32" s="58"/>
      <c r="W32" s="58"/>
      <c r="X32" s="58"/>
      <c r="Y32" s="58"/>
    </row>
    <row r="33">
      <c r="A33" s="140"/>
      <c r="B33" s="145" t="s">
        <v>218</v>
      </c>
      <c r="C33" s="140"/>
      <c r="D33" s="140"/>
      <c r="E33" s="111"/>
      <c r="F33" s="148"/>
      <c r="G33" s="148"/>
      <c r="H33" s="148"/>
      <c r="I33" s="43"/>
      <c r="J33" s="43"/>
      <c r="K33" s="43"/>
      <c r="L33" s="43"/>
      <c r="M33" s="43"/>
      <c r="N33" s="43"/>
      <c r="O33" s="43"/>
      <c r="P33" s="43"/>
      <c r="Q33" s="43"/>
      <c r="R33" s="43"/>
      <c r="S33" s="43"/>
      <c r="T33" s="43"/>
      <c r="U33" s="43"/>
      <c r="V33" s="43"/>
      <c r="W33" s="43"/>
      <c r="X33" s="43"/>
      <c r="Y33" s="43"/>
    </row>
    <row r="34">
      <c r="A34" s="140"/>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40"/>
      <c r="B35" s="49"/>
      <c r="C35" s="149" t="s">
        <v>253</v>
      </c>
      <c r="D35" s="164">
        <f>'Ratios 2022'!E41</f>
        <v>0.8764668939</v>
      </c>
      <c r="E35" s="164">
        <f>'Ratios 2023'!E41</f>
        <v>0.8777978042</v>
      </c>
      <c r="F35" s="164">
        <f>'Ratios 2024'!E41</f>
        <v>0.8782709424</v>
      </c>
      <c r="G35" s="183">
        <f t="shared" ref="G35:G37" si="1">average(D35:F35)</f>
        <v>0.8775118801</v>
      </c>
      <c r="H35" s="183"/>
      <c r="I35" s="43"/>
      <c r="J35" s="43"/>
      <c r="K35" s="43"/>
      <c r="L35" s="43"/>
      <c r="M35" s="43"/>
      <c r="N35" s="43"/>
      <c r="O35" s="43"/>
      <c r="P35" s="43"/>
      <c r="Q35" s="43"/>
      <c r="R35" s="43"/>
      <c r="S35" s="43"/>
      <c r="T35" s="43"/>
      <c r="U35" s="43"/>
      <c r="V35" s="43"/>
      <c r="W35" s="43"/>
      <c r="X35" s="43"/>
      <c r="Y35" s="43"/>
    </row>
    <row r="36">
      <c r="A36" s="140"/>
      <c r="B36" s="52"/>
      <c r="C36" s="149" t="s">
        <v>220</v>
      </c>
      <c r="D36" s="164">
        <f>'Ratios 2022'!E42</f>
        <v>0.1027822074</v>
      </c>
      <c r="E36" s="164">
        <f>'Ratios 2023'!E42</f>
        <v>0.1001893712</v>
      </c>
      <c r="F36" s="164">
        <f>'Ratios 2024'!E42</f>
        <v>0.09608119528</v>
      </c>
      <c r="G36" s="183">
        <f t="shared" si="1"/>
        <v>0.09968425798</v>
      </c>
      <c r="H36" s="183"/>
      <c r="I36" s="43"/>
      <c r="J36" s="43"/>
      <c r="K36" s="43"/>
      <c r="L36" s="43"/>
      <c r="M36" s="43"/>
      <c r="N36" s="43"/>
      <c r="O36" s="43"/>
      <c r="P36" s="43"/>
      <c r="Q36" s="43"/>
      <c r="R36" s="43"/>
      <c r="S36" s="43"/>
      <c r="T36" s="43"/>
      <c r="U36" s="43"/>
      <c r="V36" s="43"/>
      <c r="W36" s="43"/>
      <c r="X36" s="43"/>
      <c r="Y36" s="43"/>
    </row>
    <row r="37">
      <c r="A37" s="140"/>
      <c r="B37" s="184"/>
      <c r="C37" s="149" t="s">
        <v>221</v>
      </c>
      <c r="D37" s="164">
        <f>'Ratios 2022'!E43</f>
        <v>0.02075089871</v>
      </c>
      <c r="E37" s="164">
        <f>'Ratios 2023'!E43</f>
        <v>0.02201282457</v>
      </c>
      <c r="F37" s="164">
        <f>'Ratios 2024'!E43</f>
        <v>0.02564786236</v>
      </c>
      <c r="G37" s="183">
        <f t="shared" si="1"/>
        <v>0.02280386188</v>
      </c>
      <c r="H37" s="183"/>
      <c r="I37" s="43"/>
      <c r="J37" s="43"/>
      <c r="K37" s="43"/>
      <c r="L37" s="43"/>
      <c r="M37" s="43"/>
      <c r="N37" s="43"/>
      <c r="O37" s="43"/>
      <c r="P37" s="43"/>
      <c r="Q37" s="43"/>
      <c r="R37" s="43"/>
      <c r="S37" s="43"/>
      <c r="T37" s="43"/>
      <c r="U37" s="43"/>
      <c r="V37" s="43"/>
      <c r="W37" s="43"/>
      <c r="X37" s="43"/>
      <c r="Y37" s="43"/>
    </row>
    <row r="38">
      <c r="A38" s="140"/>
      <c r="B38" s="184"/>
      <c r="C38" s="111"/>
      <c r="D38" s="111"/>
      <c r="E38" s="111"/>
      <c r="F38" s="148"/>
      <c r="G38" s="148"/>
      <c r="H38" s="148"/>
      <c r="I38" s="43"/>
      <c r="J38" s="43"/>
      <c r="K38" s="43"/>
      <c r="L38" s="43"/>
      <c r="M38" s="43"/>
      <c r="N38" s="43"/>
      <c r="O38" s="43"/>
      <c r="P38" s="43"/>
      <c r="Q38" s="43"/>
      <c r="R38" s="43"/>
      <c r="S38" s="43"/>
      <c r="T38" s="43"/>
      <c r="U38" s="43"/>
      <c r="V38" s="43"/>
      <c r="W38" s="43"/>
      <c r="X38" s="43"/>
      <c r="Y38" s="43"/>
    </row>
    <row r="39">
      <c r="A39" s="142" t="s">
        <v>222</v>
      </c>
      <c r="B39" s="5"/>
      <c r="C39" s="159"/>
      <c r="D39" s="159"/>
      <c r="E39" s="115"/>
      <c r="F39" s="160"/>
      <c r="G39" s="160"/>
      <c r="H39" s="160"/>
      <c r="I39" s="58"/>
      <c r="J39" s="58"/>
      <c r="K39" s="58"/>
      <c r="L39" s="58"/>
      <c r="M39" s="58"/>
      <c r="N39" s="58"/>
      <c r="O39" s="58"/>
      <c r="P39" s="58"/>
      <c r="Q39" s="58"/>
      <c r="R39" s="58"/>
      <c r="S39" s="58"/>
      <c r="T39" s="58"/>
      <c r="U39" s="58"/>
      <c r="V39" s="58"/>
      <c r="W39" s="58"/>
      <c r="X39" s="58"/>
      <c r="Y39" s="58"/>
    </row>
    <row r="40">
      <c r="A40" s="140"/>
      <c r="B40" s="145" t="s">
        <v>223</v>
      </c>
      <c r="C40" s="140"/>
      <c r="D40" s="140"/>
      <c r="E40" s="111"/>
      <c r="F40" s="148"/>
      <c r="G40" s="148"/>
      <c r="H40" s="148"/>
      <c r="I40" s="43"/>
      <c r="J40" s="43"/>
      <c r="K40" s="43"/>
      <c r="L40" s="43"/>
      <c r="M40" s="43"/>
      <c r="N40" s="43"/>
      <c r="O40" s="43"/>
      <c r="P40" s="43"/>
      <c r="Q40" s="43"/>
      <c r="R40" s="43"/>
      <c r="S40" s="43"/>
      <c r="T40" s="43"/>
      <c r="U40" s="43"/>
      <c r="V40" s="43"/>
      <c r="W40" s="43"/>
      <c r="X40" s="43"/>
      <c r="Y40" s="43"/>
    </row>
    <row r="41">
      <c r="A41" s="140"/>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40"/>
      <c r="B42" s="49"/>
      <c r="C42" s="149" t="s">
        <v>226</v>
      </c>
      <c r="D42" s="167">
        <f>'Ratios 2022'!D49</f>
        <v>48.56760446</v>
      </c>
      <c r="E42" s="167">
        <f>'Ratios 2023'!D49</f>
        <v>58.34947504</v>
      </c>
      <c r="F42" s="167">
        <f>'Ratios 2024'!D49</f>
        <v>38.03360782</v>
      </c>
      <c r="G42" s="185">
        <f>average(D42:F42)</f>
        <v>48.31689577</v>
      </c>
      <c r="H42" s="151" t="s">
        <v>227</v>
      </c>
      <c r="I42" s="43"/>
      <c r="J42" s="43"/>
      <c r="K42" s="43"/>
      <c r="L42" s="43"/>
      <c r="M42" s="43"/>
      <c r="N42" s="43"/>
      <c r="O42" s="43"/>
      <c r="P42" s="43"/>
      <c r="Q42" s="43"/>
      <c r="R42" s="43"/>
      <c r="S42" s="43"/>
      <c r="T42" s="43"/>
      <c r="U42" s="43"/>
      <c r="V42" s="43"/>
      <c r="W42" s="43"/>
      <c r="X42" s="43"/>
      <c r="Y42" s="43"/>
    </row>
    <row r="43">
      <c r="A43" s="140"/>
      <c r="B43" s="52"/>
      <c r="C43" s="111"/>
      <c r="D43" s="111"/>
      <c r="E43" s="111"/>
      <c r="F43" s="148"/>
      <c r="G43" s="148"/>
      <c r="H43" s="148"/>
      <c r="I43" s="43"/>
      <c r="J43" s="43"/>
      <c r="K43" s="43"/>
      <c r="L43" s="43"/>
      <c r="M43" s="43"/>
      <c r="N43" s="43"/>
      <c r="O43" s="43"/>
      <c r="P43" s="43"/>
      <c r="Q43" s="43"/>
      <c r="R43" s="43"/>
      <c r="S43" s="43"/>
      <c r="T43" s="43"/>
      <c r="U43" s="43"/>
      <c r="V43" s="43"/>
      <c r="W43" s="43"/>
      <c r="X43" s="43"/>
      <c r="Y43" s="43"/>
    </row>
    <row r="44">
      <c r="A44" s="142" t="s">
        <v>228</v>
      </c>
      <c r="B44" s="5"/>
      <c r="C44" s="159"/>
      <c r="D44" s="159"/>
      <c r="E44" s="115"/>
      <c r="F44" s="160"/>
      <c r="G44" s="160"/>
      <c r="H44" s="160"/>
      <c r="I44" s="58"/>
      <c r="J44" s="58"/>
      <c r="K44" s="58"/>
      <c r="L44" s="58"/>
      <c r="M44" s="58"/>
      <c r="N44" s="58"/>
      <c r="O44" s="58"/>
      <c r="P44" s="58"/>
      <c r="Q44" s="58"/>
      <c r="R44" s="58"/>
      <c r="S44" s="58"/>
      <c r="T44" s="58"/>
      <c r="U44" s="58"/>
      <c r="V44" s="58"/>
      <c r="W44" s="58"/>
      <c r="X44" s="58"/>
      <c r="Y44" s="58"/>
    </row>
    <row r="45">
      <c r="A45" s="140"/>
      <c r="B45" s="145" t="s">
        <v>229</v>
      </c>
      <c r="C45" s="140"/>
      <c r="D45" s="140"/>
      <c r="E45" s="111"/>
      <c r="F45" s="148"/>
      <c r="G45" s="148"/>
      <c r="H45" s="148"/>
      <c r="I45" s="43"/>
      <c r="J45" s="43"/>
      <c r="K45" s="43"/>
      <c r="L45" s="43"/>
      <c r="M45" s="43"/>
      <c r="N45" s="43"/>
      <c r="O45" s="43"/>
      <c r="P45" s="43"/>
      <c r="Q45" s="43"/>
      <c r="R45" s="43"/>
      <c r="S45" s="43"/>
      <c r="T45" s="43"/>
      <c r="U45" s="43"/>
      <c r="V45" s="43"/>
      <c r="W45" s="43"/>
      <c r="X45" s="43"/>
      <c r="Y45" s="43"/>
    </row>
    <row r="46">
      <c r="A46" s="140"/>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40"/>
      <c r="B47" s="49"/>
      <c r="C47" s="149" t="s">
        <v>232</v>
      </c>
      <c r="D47" s="150">
        <f>'Ratios 2022'!D54</f>
        <v>2.23197024</v>
      </c>
      <c r="E47" s="150">
        <f>'Ratios 2023'!D54</f>
        <v>3.071610217</v>
      </c>
      <c r="F47" s="150">
        <f>'Ratios 2024'!D54</f>
        <v>3.092737885</v>
      </c>
      <c r="G47" s="179">
        <f>average(D47:F47)</f>
        <v>2.798772781</v>
      </c>
      <c r="H47" s="151" t="s">
        <v>233</v>
      </c>
      <c r="I47" s="43"/>
      <c r="J47" s="43"/>
      <c r="K47" s="43"/>
      <c r="L47" s="43"/>
      <c r="M47" s="43"/>
      <c r="N47" s="43"/>
      <c r="O47" s="43"/>
      <c r="P47" s="43"/>
      <c r="Q47" s="43"/>
      <c r="R47" s="43"/>
      <c r="S47" s="43"/>
      <c r="T47" s="43"/>
      <c r="U47" s="43"/>
      <c r="V47" s="43"/>
      <c r="W47" s="43"/>
      <c r="X47" s="43"/>
      <c r="Y47" s="43"/>
    </row>
    <row r="48">
      <c r="A48" s="140"/>
      <c r="B48" s="52"/>
      <c r="C48" s="111"/>
      <c r="D48" s="111"/>
      <c r="E48" s="111"/>
      <c r="F48" s="148"/>
      <c r="G48" s="148"/>
      <c r="H48" s="148"/>
      <c r="I48" s="43"/>
      <c r="J48" s="43"/>
      <c r="K48" s="43"/>
      <c r="L48" s="43"/>
      <c r="M48" s="43"/>
      <c r="N48" s="43"/>
      <c r="O48" s="43"/>
      <c r="P48" s="43"/>
      <c r="Q48" s="43"/>
      <c r="R48" s="43"/>
      <c r="S48" s="43"/>
      <c r="T48" s="43"/>
      <c r="U48" s="43"/>
      <c r="V48" s="43"/>
      <c r="W48" s="43"/>
      <c r="X48" s="43"/>
      <c r="Y48" s="43"/>
    </row>
    <row r="49">
      <c r="A49" s="142" t="s">
        <v>234</v>
      </c>
      <c r="B49" s="5"/>
      <c r="C49" s="159"/>
      <c r="D49" s="159"/>
      <c r="E49" s="115"/>
      <c r="F49" s="160"/>
      <c r="G49" s="160"/>
      <c r="H49" s="160"/>
      <c r="I49" s="58"/>
      <c r="J49" s="58"/>
      <c r="K49" s="58"/>
      <c r="L49" s="58"/>
      <c r="M49" s="58"/>
      <c r="N49" s="58"/>
      <c r="O49" s="58"/>
      <c r="P49" s="58"/>
      <c r="Q49" s="58"/>
      <c r="R49" s="58"/>
      <c r="S49" s="58"/>
      <c r="T49" s="58"/>
      <c r="U49" s="58"/>
      <c r="V49" s="58"/>
      <c r="W49" s="58"/>
      <c r="X49" s="58"/>
      <c r="Y49" s="58"/>
    </row>
    <row r="50">
      <c r="A50" s="140"/>
      <c r="B50" s="145" t="s">
        <v>235</v>
      </c>
      <c r="C50" s="140"/>
      <c r="D50" s="140"/>
      <c r="E50" s="111"/>
      <c r="F50" s="148"/>
      <c r="G50" s="148"/>
      <c r="H50" s="148"/>
      <c r="I50" s="43"/>
      <c r="J50" s="43"/>
      <c r="K50" s="43"/>
      <c r="L50" s="43"/>
      <c r="M50" s="43"/>
      <c r="N50" s="43"/>
      <c r="O50" s="43"/>
      <c r="P50" s="43"/>
      <c r="Q50" s="43"/>
      <c r="R50" s="43"/>
      <c r="S50" s="43"/>
      <c r="T50" s="43"/>
      <c r="U50" s="43"/>
      <c r="V50" s="43"/>
      <c r="W50" s="43"/>
      <c r="X50" s="43"/>
      <c r="Y50" s="43"/>
    </row>
    <row r="51">
      <c r="A51" s="140"/>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40"/>
      <c r="B52" s="49"/>
      <c r="C52" s="149" t="s">
        <v>238</v>
      </c>
      <c r="D52" s="186">
        <f>'Ratios 2022'!D59</f>
        <v>0</v>
      </c>
      <c r="E52" s="186">
        <f>'Ratios 2023'!D59</f>
        <v>0</v>
      </c>
      <c r="F52" s="186">
        <f>'Ratios 2024'!D59</f>
        <v>0</v>
      </c>
      <c r="G52" s="187">
        <f>average(D52:F52)</f>
        <v>0</v>
      </c>
      <c r="H52" s="151" t="s">
        <v>239</v>
      </c>
      <c r="I52" s="43"/>
      <c r="J52" s="43"/>
      <c r="K52" s="43"/>
      <c r="L52" s="43"/>
      <c r="M52" s="43"/>
      <c r="N52" s="43"/>
      <c r="O52" s="43"/>
      <c r="P52" s="43"/>
      <c r="Q52" s="43"/>
      <c r="R52" s="43"/>
      <c r="S52" s="43"/>
      <c r="T52" s="43"/>
      <c r="U52" s="43"/>
      <c r="V52" s="43"/>
      <c r="W52" s="43"/>
      <c r="X52" s="43"/>
      <c r="Y52" s="43"/>
    </row>
    <row r="53">
      <c r="A53" s="140"/>
      <c r="B53" s="52"/>
      <c r="C53" s="111"/>
      <c r="D53" s="111"/>
      <c r="E53" s="111"/>
      <c r="F53" s="148"/>
      <c r="G53" s="148"/>
      <c r="H53" s="148"/>
      <c r="I53" s="43"/>
      <c r="J53" s="43"/>
      <c r="K53" s="43"/>
      <c r="L53" s="43"/>
      <c r="M53" s="43"/>
      <c r="N53" s="43"/>
      <c r="O53" s="43"/>
      <c r="P53" s="43"/>
      <c r="Q53" s="43"/>
      <c r="R53" s="43"/>
      <c r="S53" s="43"/>
      <c r="T53" s="43"/>
      <c r="U53" s="43"/>
      <c r="V53" s="43"/>
      <c r="W53" s="43"/>
      <c r="X53" s="43"/>
      <c r="Y53" s="43"/>
    </row>
    <row r="54">
      <c r="A54" s="43"/>
      <c r="B54" s="171"/>
      <c r="C54" s="43"/>
      <c r="D54" s="43"/>
      <c r="E54" s="43"/>
      <c r="F54" s="172"/>
      <c r="G54" s="172"/>
      <c r="H54" s="172"/>
      <c r="I54" s="43"/>
      <c r="J54" s="43"/>
      <c r="K54" s="43"/>
      <c r="L54" s="43"/>
      <c r="M54" s="43"/>
      <c r="N54" s="43"/>
      <c r="O54" s="43"/>
      <c r="P54" s="43"/>
      <c r="Q54" s="43"/>
      <c r="R54" s="43"/>
      <c r="S54" s="43"/>
      <c r="T54" s="43"/>
      <c r="U54" s="43"/>
      <c r="V54" s="43"/>
      <c r="W54" s="43"/>
      <c r="X54" s="43"/>
      <c r="Y54" s="43"/>
    </row>
    <row r="55">
      <c r="A55" s="43"/>
      <c r="B55" s="171"/>
      <c r="C55" s="43"/>
      <c r="D55" s="43"/>
      <c r="E55" s="43"/>
      <c r="F55" s="172"/>
      <c r="G55" s="172"/>
      <c r="H55" s="172"/>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1"/>
      <c r="C57" s="43"/>
      <c r="D57" s="43"/>
      <c r="E57" s="43"/>
      <c r="F57" s="172"/>
      <c r="G57" s="172"/>
      <c r="H57" s="172"/>
      <c r="I57" s="43"/>
      <c r="J57" s="43"/>
      <c r="K57" s="43"/>
      <c r="L57" s="43"/>
      <c r="M57" s="43"/>
      <c r="N57" s="43"/>
      <c r="O57" s="43"/>
      <c r="P57" s="43"/>
      <c r="Q57" s="43"/>
      <c r="R57" s="43"/>
      <c r="S57" s="43"/>
      <c r="T57" s="43"/>
      <c r="U57" s="43"/>
      <c r="V57" s="43"/>
      <c r="W57" s="43"/>
      <c r="X57" s="43"/>
      <c r="Y57" s="43"/>
    </row>
    <row r="58">
      <c r="A58" s="43"/>
      <c r="B58" s="171"/>
      <c r="C58" s="43"/>
      <c r="D58" s="43"/>
      <c r="E58" s="43"/>
      <c r="F58" s="172"/>
      <c r="G58" s="172"/>
      <c r="H58" s="172"/>
      <c r="I58" s="43"/>
      <c r="J58" s="43"/>
      <c r="K58" s="43"/>
      <c r="L58" s="43"/>
      <c r="M58" s="43"/>
      <c r="N58" s="43"/>
      <c r="O58" s="43"/>
      <c r="P58" s="43"/>
      <c r="Q58" s="43"/>
      <c r="R58" s="43"/>
      <c r="S58" s="43"/>
      <c r="T58" s="43"/>
      <c r="U58" s="43"/>
      <c r="V58" s="43"/>
      <c r="W58" s="43"/>
      <c r="X58" s="43"/>
      <c r="Y58" s="43"/>
    </row>
    <row r="59">
      <c r="A59" s="43"/>
      <c r="B59" s="171"/>
      <c r="C59" s="43"/>
      <c r="D59" s="43"/>
      <c r="E59" s="43"/>
      <c r="F59" s="172"/>
      <c r="G59" s="172"/>
      <c r="H59" s="172"/>
      <c r="I59" s="43"/>
      <c r="J59" s="43"/>
      <c r="K59" s="43"/>
      <c r="L59" s="43"/>
      <c r="M59" s="43"/>
      <c r="N59" s="43"/>
      <c r="O59" s="43"/>
      <c r="P59" s="43"/>
      <c r="Q59" s="43"/>
      <c r="R59" s="43"/>
      <c r="S59" s="43"/>
      <c r="T59" s="43"/>
      <c r="U59" s="43"/>
      <c r="V59" s="43"/>
      <c r="W59" s="43"/>
      <c r="X59" s="43"/>
      <c r="Y59" s="43"/>
    </row>
    <row r="60">
      <c r="A60" s="43"/>
      <c r="B60" s="171"/>
      <c r="C60" s="43"/>
      <c r="D60" s="43"/>
      <c r="E60" s="43"/>
      <c r="F60" s="172"/>
      <c r="G60" s="172"/>
      <c r="H60" s="172"/>
      <c r="I60" s="43"/>
      <c r="J60" s="43"/>
      <c r="K60" s="43"/>
      <c r="L60" s="43"/>
      <c r="M60" s="43"/>
      <c r="N60" s="43"/>
      <c r="O60" s="43"/>
      <c r="P60" s="43"/>
      <c r="Q60" s="43"/>
      <c r="R60" s="43"/>
      <c r="S60" s="43"/>
      <c r="T60" s="43"/>
      <c r="U60" s="43"/>
      <c r="V60" s="43"/>
      <c r="W60" s="43"/>
      <c r="X60" s="43"/>
      <c r="Y60" s="43"/>
    </row>
    <row r="61">
      <c r="A61" s="43"/>
      <c r="B61" s="171"/>
      <c r="C61" s="43"/>
      <c r="D61" s="43"/>
      <c r="E61" s="43"/>
      <c r="F61" s="172"/>
      <c r="G61" s="172"/>
      <c r="H61" s="172"/>
      <c r="I61" s="43"/>
      <c r="J61" s="43"/>
      <c r="K61" s="43"/>
      <c r="L61" s="43"/>
      <c r="M61" s="43"/>
      <c r="N61" s="43"/>
      <c r="O61" s="43"/>
      <c r="P61" s="43"/>
      <c r="Q61" s="43"/>
      <c r="R61" s="43"/>
      <c r="S61" s="43"/>
      <c r="T61" s="43"/>
      <c r="U61" s="43"/>
      <c r="V61" s="43"/>
      <c r="W61" s="43"/>
      <c r="X61" s="43"/>
      <c r="Y61" s="43"/>
    </row>
    <row r="62">
      <c r="A62" s="43"/>
      <c r="B62" s="171"/>
      <c r="C62" s="43"/>
      <c r="D62" s="43"/>
      <c r="E62" s="43"/>
      <c r="F62" s="172"/>
      <c r="G62" s="43"/>
      <c r="H62" s="43"/>
      <c r="I62" s="43"/>
      <c r="J62" s="43"/>
      <c r="K62" s="43"/>
      <c r="L62" s="43"/>
      <c r="M62" s="43"/>
      <c r="N62" s="43"/>
      <c r="O62" s="43"/>
      <c r="P62" s="43"/>
      <c r="Q62" s="43"/>
      <c r="R62" s="43"/>
      <c r="S62" s="43"/>
      <c r="T62" s="43"/>
      <c r="U62" s="43"/>
      <c r="V62" s="43"/>
      <c r="W62" s="43"/>
      <c r="X62" s="43"/>
      <c r="Y62" s="43"/>
    </row>
    <row r="63">
      <c r="A63" s="43"/>
      <c r="B63" s="171"/>
      <c r="C63" s="43"/>
      <c r="D63" s="43"/>
      <c r="E63" s="43"/>
      <c r="F63" s="172"/>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2"/>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2"/>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2"/>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2"/>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2"/>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2"/>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2"/>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2"/>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2"/>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2"/>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2"/>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2"/>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2"/>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2"/>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2"/>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2"/>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2"/>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2"/>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2"/>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2"/>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2"/>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2"/>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2"/>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2"/>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2"/>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2"/>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2"/>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2"/>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2"/>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2"/>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2"/>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2"/>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2"/>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2"/>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2"/>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2"/>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2"/>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2"/>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2"/>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2"/>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2"/>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2"/>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2"/>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2"/>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2"/>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2"/>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2"/>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2"/>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2"/>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2"/>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2"/>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2"/>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2"/>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2"/>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2"/>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2"/>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2"/>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2"/>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2"/>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2"/>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2"/>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2"/>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2"/>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2"/>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2"/>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2"/>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2"/>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2"/>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2"/>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2"/>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2"/>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2"/>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2"/>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2"/>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2"/>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2"/>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2"/>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2"/>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2"/>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2"/>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2"/>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2"/>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2"/>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2"/>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2"/>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2"/>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2"/>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2"/>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2"/>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2"/>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2"/>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2"/>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2"/>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2"/>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2"/>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2"/>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2"/>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2"/>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2"/>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2"/>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2"/>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2"/>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2"/>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2"/>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2"/>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2"/>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2"/>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2"/>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2"/>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2"/>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2"/>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2"/>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2"/>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2"/>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2"/>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2"/>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2"/>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2"/>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2"/>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2"/>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2"/>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2"/>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2"/>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2"/>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2"/>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2"/>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2"/>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2"/>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2"/>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2"/>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2"/>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2"/>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2"/>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2"/>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2"/>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2"/>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2"/>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2"/>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2"/>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2"/>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2"/>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2"/>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2"/>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2"/>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2"/>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2"/>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2"/>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2"/>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2"/>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2"/>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2"/>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2"/>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2"/>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2"/>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2"/>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2"/>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2"/>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2"/>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2"/>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2"/>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2"/>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2"/>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2"/>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2"/>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2"/>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2"/>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2"/>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2"/>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2"/>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2"/>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2"/>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2"/>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2"/>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2"/>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2"/>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2"/>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2"/>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2"/>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2"/>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2"/>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2"/>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2"/>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2"/>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2"/>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2"/>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2"/>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2"/>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2"/>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2"/>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2"/>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2"/>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2"/>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2"/>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2"/>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2"/>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2"/>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2"/>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2"/>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2"/>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2"/>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2"/>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2"/>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2"/>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2"/>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2"/>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2"/>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2"/>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2"/>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2"/>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2"/>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2"/>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2"/>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2"/>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2"/>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2"/>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2"/>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2"/>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2"/>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2"/>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2"/>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2"/>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2"/>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2"/>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2"/>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2"/>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2"/>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2"/>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2"/>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2"/>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2"/>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2"/>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2"/>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2"/>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2"/>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2"/>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2"/>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2"/>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2"/>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2"/>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2"/>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2"/>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2"/>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2"/>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2"/>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2"/>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2"/>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2"/>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2"/>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2"/>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2"/>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2"/>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2"/>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2"/>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2"/>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2"/>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2"/>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2"/>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2"/>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2"/>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2"/>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2"/>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2"/>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2"/>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2"/>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2"/>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2"/>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2"/>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2"/>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2"/>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2"/>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2"/>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2"/>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2"/>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2"/>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2"/>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2"/>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2"/>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2"/>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2"/>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2"/>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2"/>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2"/>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2"/>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2"/>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2"/>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2"/>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2"/>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2"/>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2"/>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2"/>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2"/>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2"/>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2"/>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2"/>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2"/>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2"/>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2"/>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2"/>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2"/>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2"/>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2"/>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2"/>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2"/>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2"/>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2"/>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2"/>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2"/>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2"/>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2"/>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2"/>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2"/>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2"/>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2"/>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2"/>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2"/>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2"/>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2"/>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2"/>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2"/>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2"/>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2"/>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2"/>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2"/>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2"/>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2"/>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2"/>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2"/>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2"/>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2"/>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2"/>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2"/>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2"/>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2"/>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2"/>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2"/>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2"/>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2"/>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2"/>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2"/>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2"/>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2"/>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2"/>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2"/>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2"/>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2"/>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2"/>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2"/>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2"/>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2"/>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2"/>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2"/>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2"/>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2"/>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2"/>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2"/>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2"/>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2"/>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2"/>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2"/>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2"/>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2"/>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2"/>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2"/>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2"/>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2"/>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2"/>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2"/>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2"/>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2"/>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2"/>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2"/>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2"/>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2"/>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2"/>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2"/>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2"/>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2"/>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2"/>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2"/>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2"/>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2"/>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2"/>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2"/>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2"/>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2"/>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2"/>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2"/>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2"/>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2"/>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2"/>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2"/>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2"/>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2"/>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2"/>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2"/>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2"/>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2"/>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2"/>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2"/>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2"/>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2"/>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2"/>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2"/>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2"/>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2"/>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2"/>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2"/>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2"/>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2"/>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2"/>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2"/>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2"/>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2"/>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2"/>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2"/>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2"/>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2"/>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2"/>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2"/>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2"/>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2"/>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2"/>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2"/>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2"/>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2"/>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2"/>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2"/>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2"/>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2"/>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2"/>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2"/>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2"/>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2"/>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2"/>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2"/>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2"/>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2"/>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2"/>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2"/>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2"/>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2"/>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2"/>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2"/>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2"/>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2"/>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2"/>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2"/>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2"/>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2"/>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2"/>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2"/>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2"/>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2"/>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2"/>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2"/>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2"/>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2"/>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2"/>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2"/>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2"/>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2"/>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2"/>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2"/>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2"/>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2"/>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2"/>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2"/>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2"/>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2"/>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2"/>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2"/>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2"/>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2"/>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2"/>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2"/>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2"/>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2"/>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2"/>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2"/>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2"/>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2"/>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2"/>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2"/>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2"/>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2"/>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2"/>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2"/>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2"/>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2"/>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2"/>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2"/>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2"/>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2"/>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2"/>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2"/>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2"/>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2"/>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2"/>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2"/>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2"/>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2"/>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2"/>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2"/>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2"/>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2"/>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2"/>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2"/>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2"/>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2"/>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2"/>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2"/>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2"/>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2"/>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2"/>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2"/>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2"/>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2"/>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2"/>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2"/>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2"/>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2"/>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2"/>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2"/>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2"/>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2"/>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2"/>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2"/>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2"/>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2"/>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2"/>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2"/>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2"/>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2"/>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2"/>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2"/>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2"/>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2"/>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2"/>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2"/>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2"/>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2"/>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2"/>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2"/>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2"/>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2"/>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2"/>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2"/>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2"/>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2"/>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2"/>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2"/>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2"/>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2"/>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2"/>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2"/>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2"/>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2"/>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2"/>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2"/>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2"/>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2"/>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2"/>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2"/>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2"/>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2"/>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2"/>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2"/>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2"/>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2"/>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2"/>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2"/>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2"/>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2"/>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2"/>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2"/>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2"/>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2"/>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2"/>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2"/>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2"/>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2"/>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2"/>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2"/>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2"/>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2"/>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2"/>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2"/>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2"/>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2"/>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2"/>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2"/>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2"/>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2"/>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2"/>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2"/>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2"/>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2"/>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2"/>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2"/>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2"/>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2"/>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2"/>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2"/>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2"/>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2"/>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2"/>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2"/>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2"/>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2"/>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2"/>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2"/>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2"/>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2"/>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2"/>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2"/>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2"/>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2"/>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2"/>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2"/>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2"/>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2"/>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2"/>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2"/>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2"/>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2"/>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2"/>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2"/>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2"/>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2"/>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2"/>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2"/>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2"/>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2"/>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2"/>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2"/>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2"/>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2"/>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2"/>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2"/>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2"/>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2"/>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2"/>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2"/>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2"/>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2"/>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2"/>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2"/>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2"/>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2"/>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2"/>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2"/>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2"/>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2"/>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2"/>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2"/>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2"/>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2"/>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2"/>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2"/>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2"/>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2"/>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2"/>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2"/>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2"/>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2"/>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2"/>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2"/>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2"/>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2"/>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2"/>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2"/>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2"/>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2"/>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2"/>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2"/>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2"/>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2"/>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2"/>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2"/>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2"/>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2"/>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2"/>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2"/>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2"/>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2"/>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2"/>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2"/>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2"/>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2"/>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2"/>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2"/>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2"/>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2"/>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2"/>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2"/>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2"/>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2"/>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2"/>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2"/>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2"/>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2"/>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2"/>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2"/>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2"/>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2"/>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2"/>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2"/>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2"/>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2"/>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2"/>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2"/>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2"/>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2"/>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2"/>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2"/>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2"/>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2"/>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2"/>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2"/>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2"/>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2"/>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2"/>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2"/>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2"/>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2"/>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2"/>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2"/>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2"/>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2"/>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2"/>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2"/>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2"/>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2"/>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2"/>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2"/>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2"/>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2"/>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2"/>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2"/>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2"/>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2"/>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2"/>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2"/>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2"/>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2"/>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2"/>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2"/>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2"/>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2"/>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2"/>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2"/>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2"/>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2"/>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2"/>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2"/>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2"/>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2"/>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2"/>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2"/>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2"/>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2"/>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2"/>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2"/>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2"/>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2"/>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2"/>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2"/>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2"/>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2"/>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2"/>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2"/>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2"/>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2"/>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2"/>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2"/>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2"/>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2"/>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2"/>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2"/>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2"/>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2"/>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2"/>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2"/>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2"/>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2"/>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2"/>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2"/>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2"/>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2"/>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2"/>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2"/>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2"/>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2"/>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2"/>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2"/>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2"/>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2"/>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2"/>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2"/>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2"/>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2"/>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2"/>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2"/>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2"/>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2"/>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2"/>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2"/>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2"/>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2"/>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2"/>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2"/>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2"/>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2"/>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2"/>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2"/>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2"/>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2"/>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2"/>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2"/>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2"/>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2"/>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2"/>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2"/>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2"/>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2"/>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2"/>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2"/>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2"/>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2"/>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2"/>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2"/>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2"/>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2"/>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2"/>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2"/>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2"/>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2"/>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2"/>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2"/>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2"/>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2"/>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2"/>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2"/>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2"/>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2"/>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2"/>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2"/>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2"/>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2"/>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2"/>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2"/>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2"/>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2"/>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2"/>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2"/>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2"/>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2"/>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2"/>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2"/>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2"/>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2"/>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2"/>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2"/>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2"/>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2"/>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2"/>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2"/>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2"/>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2"/>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2"/>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2"/>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2"/>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2"/>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2"/>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2"/>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2"/>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2"/>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2"/>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2"/>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2"/>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2"/>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2"/>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2"/>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2"/>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2"/>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2"/>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2"/>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2"/>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2"/>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2"/>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2"/>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2"/>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2"/>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2"/>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2"/>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2"/>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2"/>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2"/>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2"/>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2"/>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2"/>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2"/>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2"/>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2"/>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2"/>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2"/>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2"/>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2"/>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2"/>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2"/>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2"/>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2"/>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2"/>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2"/>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2"/>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2"/>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2"/>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2"/>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2"/>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2"/>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2"/>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2"/>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2"/>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2"/>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2"/>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2"/>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2"/>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2"/>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2"/>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2"/>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2"/>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2"/>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2"/>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2"/>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2"/>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2"/>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2"/>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2"/>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2"/>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2"/>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2"/>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2"/>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2"/>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2"/>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2"/>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2"/>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2"/>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Neighborhood Legal Services Of LA County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Neighborhood Legal Services Of LA County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41997.0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2.1974311E7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2927188.0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24943496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133272.0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107094.0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240366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77203.0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67856.0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71082.0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-3226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-3226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3419000.0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3466522.0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-47522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-47522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129839.0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140165.0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-10326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44261.0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44261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25244252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Neighborhood Legal Services Of LA County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5167286</v>
      </c>
      <c r="D3" s="99">
        <v>5167286.0</v>
      </c>
      <c r="E3" s="70">
        <v>0.0</v>
      </c>
      <c r="F3" s="70">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41698</v>
      </c>
      <c r="D4" s="99">
        <v>41698.0</v>
      </c>
      <c r="E4" s="70">
        <v>0.0</v>
      </c>
      <c r="F4" s="70">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70">
        <v>0.0</v>
      </c>
      <c r="E5" s="70">
        <v>0.0</v>
      </c>
      <c r="F5" s="70">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70">
        <v>0.0</v>
      </c>
      <c r="E6" s="70">
        <v>0.0</v>
      </c>
      <c r="F6" s="70">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687867</v>
      </c>
      <c r="D7" s="99">
        <v>254261.0</v>
      </c>
      <c r="E7" s="99">
        <v>405972.0</v>
      </c>
      <c r="F7" s="99">
        <v>27634.0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70">
        <v>0.0</v>
      </c>
      <c r="E8" s="70">
        <v>0.0</v>
      </c>
      <c r="F8" s="70">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12562618</v>
      </c>
      <c r="D9" s="99">
        <v>1.1077347E7</v>
      </c>
      <c r="E9" s="99">
        <v>1261477.0</v>
      </c>
      <c r="F9" s="99">
        <v>223794.0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555153</v>
      </c>
      <c r="D10" s="99">
        <v>483853.0</v>
      </c>
      <c r="E10" s="99">
        <v>66336.0</v>
      </c>
      <c r="F10" s="99">
        <v>4964.0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2152069</v>
      </c>
      <c r="D11" s="99">
        <v>1869722.0</v>
      </c>
      <c r="E11" s="99">
        <v>238076.0</v>
      </c>
      <c r="F11" s="99">
        <v>44271.0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958438</v>
      </c>
      <c r="D12" s="99">
        <v>823062.0</v>
      </c>
      <c r="E12" s="99">
        <v>117977.0</v>
      </c>
      <c r="F12" s="99">
        <v>17399.0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70">
        <v>0.0</v>
      </c>
      <c r="E13" s="70">
        <v>0.0</v>
      </c>
      <c r="F13" s="70">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70">
        <v>0.0</v>
      </c>
      <c r="E14" s="70">
        <v>0.0</v>
      </c>
      <c r="F14" s="70">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11936</v>
      </c>
      <c r="D15" s="70">
        <v>0.0</v>
      </c>
      <c r="E15" s="99">
        <v>11936.0</v>
      </c>
      <c r="F15" s="70">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54000</v>
      </c>
      <c r="D16" s="70">
        <v>0.0</v>
      </c>
      <c r="E16" s="99">
        <v>52586.0</v>
      </c>
      <c r="F16" s="99">
        <v>1414.0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70">
        <v>0.0</v>
      </c>
      <c r="E17" s="70">
        <v>0.0</v>
      </c>
      <c r="F17" s="70">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70">
        <v>0.0</v>
      </c>
      <c r="E18" s="70">
        <v>0.0</v>
      </c>
      <c r="F18" s="70">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70">
        <v>0.0</v>
      </c>
      <c r="E19" s="70">
        <v>0.0</v>
      </c>
      <c r="F19" s="70">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468510</v>
      </c>
      <c r="D20" s="99">
        <v>269635.0</v>
      </c>
      <c r="E20" s="99">
        <v>50879.0</v>
      </c>
      <c r="F20" s="99">
        <v>147996.0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24348</v>
      </c>
      <c r="D21" s="99">
        <v>17000.0</v>
      </c>
      <c r="E21" s="99">
        <v>691.0</v>
      </c>
      <c r="F21" s="99">
        <v>6657.0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557096</v>
      </c>
      <c r="D22" s="99">
        <v>505195.0</v>
      </c>
      <c r="E22" s="99">
        <v>33851.0</v>
      </c>
      <c r="F22" s="99">
        <v>18050.0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298566</v>
      </c>
      <c r="D23" s="99">
        <v>159872.0</v>
      </c>
      <c r="E23" s="99">
        <v>132100.0</v>
      </c>
      <c r="F23" s="99">
        <v>6594.0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70">
        <v>0.0</v>
      </c>
      <c r="E24" s="70">
        <v>0.0</v>
      </c>
      <c r="F24" s="70">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486857</v>
      </c>
      <c r="D25" s="99">
        <v>416728.0</v>
      </c>
      <c r="E25" s="99">
        <v>61692.0</v>
      </c>
      <c r="F25" s="99">
        <v>8437.0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46728</v>
      </c>
      <c r="D26" s="99">
        <v>41655.0</v>
      </c>
      <c r="E26" s="99">
        <v>4796.0</v>
      </c>
      <c r="F26" s="99">
        <v>277.0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70">
        <v>0.0</v>
      </c>
      <c r="E27" s="70">
        <v>0.0</v>
      </c>
      <c r="F27" s="70">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114726</v>
      </c>
      <c r="D28" s="99">
        <v>93831.0</v>
      </c>
      <c r="E28" s="99">
        <v>17493.0</v>
      </c>
      <c r="F28" s="99">
        <v>3402.0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70">
        <v>0.0</v>
      </c>
      <c r="E29" s="70">
        <v>0.0</v>
      </c>
      <c r="F29" s="70">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70">
        <v>0.0</v>
      </c>
      <c r="E30" s="70">
        <v>0.0</v>
      </c>
      <c r="F30" s="70">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274419</v>
      </c>
      <c r="D31" s="99">
        <v>200595.0</v>
      </c>
      <c r="E31" s="99">
        <v>73824.0</v>
      </c>
      <c r="F31" s="70">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70925</v>
      </c>
      <c r="D32" s="99">
        <v>58091.0</v>
      </c>
      <c r="E32" s="99">
        <v>11700.0</v>
      </c>
      <c r="F32" s="99">
        <v>1134.0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70">
        <v>0.0</v>
      </c>
      <c r="E33" s="70">
        <v>0.0</v>
      </c>
      <c r="F33" s="70">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90567</v>
      </c>
      <c r="D34" s="99">
        <v>89089.0</v>
      </c>
      <c r="E34" s="99">
        <v>1308.0</v>
      </c>
      <c r="F34" s="99">
        <v>170.0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54067</v>
      </c>
      <c r="D35" s="99">
        <v>54067.0</v>
      </c>
      <c r="E35" s="70">
        <v>0.0</v>
      </c>
      <c r="F35" s="70">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47605</v>
      </c>
      <c r="D36" s="99">
        <v>47605.0</v>
      </c>
      <c r="E36" s="70">
        <v>0.0</v>
      </c>
      <c r="F36" s="70">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24437</v>
      </c>
      <c r="D37" s="99">
        <v>21890.0</v>
      </c>
      <c r="E37" s="99">
        <v>1157.0</v>
      </c>
      <c r="F37" s="99">
        <v>1390.0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70">
        <v>0.0</v>
      </c>
      <c r="E38" s="70">
        <v>0.0</v>
      </c>
      <c r="F38" s="7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70">
        <v>0.0</v>
      </c>
      <c r="E39" s="70">
        <v>0.0</v>
      </c>
      <c r="F39" s="70">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24749916</v>
      </c>
      <c r="D40" s="103">
        <f t="shared" si="2"/>
        <v>21692482</v>
      </c>
      <c r="E40" s="103">
        <f t="shared" si="2"/>
        <v>2543851</v>
      </c>
      <c r="F40" s="103">
        <f t="shared" si="2"/>
        <v>513583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Neighborhood Legal Services Of LA County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99">
        <v>4126682.0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1"/>
      <c r="E3" s="112">
        <v>5017967.0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2">
        <v>4344746.0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1"/>
      <c r="E5" s="113">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3">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3">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1"/>
      <c r="E8" s="113">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1"/>
      <c r="E9" s="113">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99">
        <v>146633.0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4">
        <v>6638641.0</v>
      </c>
      <c r="E11" s="113">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4">
        <v>4504818.0</v>
      </c>
      <c r="E12" s="108">
        <f>D11-D12</f>
        <v>2133823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1"/>
      <c r="E13" s="114">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1"/>
      <c r="E14" s="114">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1"/>
      <c r="E15" s="114">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1"/>
      <c r="E16" s="114">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1"/>
      <c r="E17" s="114">
        <v>987502.0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5"/>
      <c r="E18" s="116">
        <f>sum(E2:E17)</f>
        <v>16757353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7">
        <v>17.0</v>
      </c>
      <c r="C19" s="118" t="s">
        <v>163</v>
      </c>
      <c r="D19" s="119"/>
      <c r="E19" s="99">
        <v>2491365.0</v>
      </c>
      <c r="F19" s="43"/>
      <c r="G19" s="43"/>
      <c r="H19" s="43"/>
      <c r="I19" s="43"/>
      <c r="J19" s="43"/>
      <c r="K19" s="43"/>
      <c r="L19" s="43"/>
      <c r="M19" s="43"/>
      <c r="N19" s="43"/>
      <c r="O19" s="43"/>
      <c r="P19" s="43"/>
      <c r="Q19" s="43"/>
      <c r="R19" s="43"/>
      <c r="S19" s="43"/>
      <c r="T19" s="43"/>
      <c r="U19" s="43"/>
      <c r="V19" s="43"/>
      <c r="W19" s="43"/>
      <c r="X19" s="43"/>
      <c r="Y19" s="43"/>
      <c r="Z19" s="43"/>
    </row>
    <row r="20">
      <c r="A20" s="49"/>
      <c r="B20" s="117">
        <v>18.0</v>
      </c>
      <c r="C20" s="118" t="s">
        <v>164</v>
      </c>
      <c r="D20" s="119"/>
      <c r="E20" s="113">
        <v>0.0</v>
      </c>
      <c r="F20" s="43"/>
      <c r="G20" s="43"/>
      <c r="H20" s="43"/>
      <c r="I20" s="43"/>
      <c r="J20" s="43"/>
      <c r="K20" s="43"/>
      <c r="L20" s="43"/>
      <c r="M20" s="43"/>
      <c r="N20" s="43"/>
      <c r="O20" s="43"/>
      <c r="P20" s="43"/>
      <c r="Q20" s="43"/>
      <c r="R20" s="43"/>
      <c r="S20" s="43"/>
      <c r="T20" s="43"/>
      <c r="U20" s="43"/>
      <c r="V20" s="43"/>
      <c r="W20" s="43"/>
      <c r="X20" s="43"/>
      <c r="Y20" s="43"/>
      <c r="Z20" s="43"/>
    </row>
    <row r="21">
      <c r="A21" s="49"/>
      <c r="B21" s="117">
        <v>19.0</v>
      </c>
      <c r="C21" s="118" t="s">
        <v>165</v>
      </c>
      <c r="D21" s="119"/>
      <c r="E21" s="112">
        <v>3618048.0</v>
      </c>
      <c r="F21" s="43"/>
      <c r="G21" s="43"/>
      <c r="H21" s="43"/>
      <c r="I21" s="43"/>
      <c r="J21" s="43"/>
      <c r="K21" s="43"/>
      <c r="L21" s="43"/>
      <c r="M21" s="43"/>
      <c r="N21" s="43"/>
      <c r="O21" s="43"/>
      <c r="P21" s="43"/>
      <c r="Q21" s="43"/>
      <c r="R21" s="43"/>
      <c r="S21" s="43"/>
      <c r="T21" s="43"/>
      <c r="U21" s="43"/>
      <c r="V21" s="43"/>
      <c r="W21" s="43"/>
      <c r="X21" s="43"/>
      <c r="Y21" s="43"/>
      <c r="Z21" s="43"/>
    </row>
    <row r="22">
      <c r="A22" s="49"/>
      <c r="B22" s="117">
        <v>20.0</v>
      </c>
      <c r="C22" s="118" t="s">
        <v>166</v>
      </c>
      <c r="D22" s="119"/>
      <c r="E22" s="113">
        <v>0.0</v>
      </c>
      <c r="F22" s="43"/>
      <c r="G22" s="43"/>
      <c r="H22" s="43"/>
      <c r="I22" s="43"/>
      <c r="J22" s="43"/>
      <c r="K22" s="43"/>
      <c r="L22" s="43"/>
      <c r="M22" s="43"/>
      <c r="N22" s="43"/>
      <c r="O22" s="43"/>
      <c r="P22" s="43"/>
      <c r="Q22" s="43"/>
      <c r="R22" s="43"/>
      <c r="S22" s="43"/>
      <c r="T22" s="43"/>
      <c r="U22" s="43"/>
      <c r="V22" s="43"/>
      <c r="W22" s="43"/>
      <c r="X22" s="43"/>
      <c r="Y22" s="43"/>
      <c r="Z22" s="43"/>
    </row>
    <row r="23">
      <c r="A23" s="49"/>
      <c r="B23" s="117">
        <v>21.0</v>
      </c>
      <c r="C23" s="118" t="s">
        <v>167</v>
      </c>
      <c r="D23" s="119"/>
      <c r="E23" s="99">
        <v>1084466.0</v>
      </c>
      <c r="F23" s="43"/>
      <c r="G23" s="43"/>
      <c r="H23" s="43"/>
      <c r="I23" s="43"/>
      <c r="J23" s="43"/>
      <c r="K23" s="43"/>
      <c r="L23" s="43"/>
      <c r="M23" s="43"/>
      <c r="N23" s="43"/>
      <c r="O23" s="43"/>
      <c r="P23" s="43"/>
      <c r="Q23" s="43"/>
      <c r="R23" s="43"/>
      <c r="S23" s="43"/>
      <c r="T23" s="43"/>
      <c r="U23" s="43"/>
      <c r="V23" s="43"/>
      <c r="W23" s="43"/>
      <c r="X23" s="43"/>
      <c r="Y23" s="43"/>
      <c r="Z23" s="43"/>
    </row>
    <row r="24">
      <c r="A24" s="49"/>
      <c r="B24" s="117">
        <v>22.0</v>
      </c>
      <c r="C24" s="120" t="s">
        <v>168</v>
      </c>
      <c r="D24" s="121"/>
      <c r="E24" s="70">
        <v>0.0</v>
      </c>
      <c r="F24" s="43"/>
      <c r="G24" s="43"/>
      <c r="H24" s="43"/>
      <c r="I24" s="43"/>
      <c r="J24" s="43"/>
      <c r="K24" s="43"/>
      <c r="L24" s="43"/>
      <c r="M24" s="43"/>
      <c r="N24" s="43"/>
      <c r="O24" s="43"/>
      <c r="P24" s="43"/>
      <c r="Q24" s="43"/>
      <c r="R24" s="43"/>
      <c r="S24" s="43"/>
      <c r="T24" s="43"/>
      <c r="U24" s="43"/>
      <c r="V24" s="43"/>
      <c r="W24" s="43"/>
      <c r="X24" s="43"/>
      <c r="Y24" s="43"/>
      <c r="Z24" s="43"/>
    </row>
    <row r="25">
      <c r="A25" s="49"/>
      <c r="B25" s="117">
        <v>23.0</v>
      </c>
      <c r="C25" s="118" t="s">
        <v>169</v>
      </c>
      <c r="D25" s="122"/>
      <c r="E25" s="70">
        <v>0.0</v>
      </c>
      <c r="F25" s="43"/>
      <c r="G25" s="43"/>
      <c r="H25" s="43"/>
      <c r="I25" s="43"/>
      <c r="J25" s="43"/>
      <c r="K25" s="43"/>
      <c r="L25" s="43"/>
      <c r="M25" s="43"/>
      <c r="N25" s="43"/>
      <c r="O25" s="43"/>
      <c r="P25" s="43"/>
      <c r="Q25" s="43"/>
      <c r="R25" s="43"/>
      <c r="S25" s="43"/>
      <c r="T25" s="43"/>
      <c r="U25" s="43"/>
      <c r="V25" s="43"/>
      <c r="W25" s="43"/>
      <c r="X25" s="43"/>
      <c r="Y25" s="43"/>
      <c r="Z25" s="43"/>
    </row>
    <row r="26">
      <c r="A26" s="49"/>
      <c r="B26" s="117">
        <v>24.0</v>
      </c>
      <c r="C26" s="118" t="s">
        <v>170</v>
      </c>
      <c r="D26" s="119"/>
      <c r="E26" s="70">
        <v>0.0</v>
      </c>
      <c r="F26" s="43"/>
      <c r="G26" s="43"/>
      <c r="H26" s="43"/>
      <c r="I26" s="43"/>
      <c r="J26" s="43"/>
      <c r="K26" s="43"/>
      <c r="L26" s="43"/>
      <c r="M26" s="43"/>
      <c r="N26" s="43"/>
      <c r="O26" s="43"/>
      <c r="P26" s="43"/>
      <c r="Q26" s="43"/>
      <c r="R26" s="43"/>
      <c r="S26" s="43"/>
      <c r="T26" s="43"/>
      <c r="U26" s="43"/>
      <c r="V26" s="43"/>
      <c r="W26" s="43"/>
      <c r="X26" s="43"/>
      <c r="Y26" s="43"/>
      <c r="Z26" s="43"/>
    </row>
    <row r="27">
      <c r="A27" s="52"/>
      <c r="B27" s="117">
        <v>25.0</v>
      </c>
      <c r="C27" s="118" t="s">
        <v>171</v>
      </c>
      <c r="D27" s="119"/>
      <c r="E27" s="99">
        <v>975913.0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8169792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7">
        <v>27.0</v>
      </c>
      <c r="C30" s="118" t="s">
        <v>175</v>
      </c>
      <c r="D30" s="119"/>
      <c r="E30" s="99">
        <v>8117968.0</v>
      </c>
      <c r="F30" s="43"/>
      <c r="G30" s="43"/>
      <c r="H30" s="43"/>
      <c r="I30" s="43"/>
      <c r="J30" s="43"/>
      <c r="K30" s="43"/>
      <c r="L30" s="43"/>
      <c r="M30" s="43"/>
      <c r="N30" s="43"/>
      <c r="O30" s="43"/>
      <c r="P30" s="43"/>
      <c r="Q30" s="43"/>
      <c r="R30" s="43"/>
      <c r="S30" s="43"/>
      <c r="T30" s="43"/>
      <c r="U30" s="43"/>
      <c r="V30" s="43"/>
      <c r="W30" s="43"/>
      <c r="X30" s="43"/>
      <c r="Y30" s="43"/>
      <c r="Z30" s="43"/>
    </row>
    <row r="31">
      <c r="A31" s="49"/>
      <c r="B31" s="117">
        <v>28.0</v>
      </c>
      <c r="C31" s="118" t="s">
        <v>176</v>
      </c>
      <c r="D31" s="119"/>
      <c r="E31" s="99">
        <v>469593.0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7">
        <v>29.0</v>
      </c>
      <c r="C33" s="118" t="s">
        <v>178</v>
      </c>
      <c r="D33" s="119"/>
      <c r="E33" s="132">
        <v>0.0</v>
      </c>
      <c r="F33" s="43"/>
      <c r="G33" s="43"/>
      <c r="H33" s="43"/>
      <c r="I33" s="43"/>
      <c r="J33" s="43"/>
      <c r="K33" s="43"/>
      <c r="L33" s="43"/>
      <c r="M33" s="43"/>
      <c r="N33" s="43"/>
      <c r="O33" s="43"/>
      <c r="P33" s="43"/>
      <c r="Q33" s="43"/>
      <c r="R33" s="43"/>
      <c r="S33" s="43"/>
      <c r="T33" s="43"/>
      <c r="U33" s="43"/>
      <c r="V33" s="43"/>
      <c r="W33" s="43"/>
      <c r="X33" s="43"/>
      <c r="Y33" s="43"/>
      <c r="Z33" s="43"/>
    </row>
    <row r="34">
      <c r="A34" s="49"/>
      <c r="B34" s="117">
        <v>30.0</v>
      </c>
      <c r="C34" s="118" t="s">
        <v>179</v>
      </c>
      <c r="D34" s="122"/>
      <c r="E34" s="132">
        <v>0.0</v>
      </c>
      <c r="F34" s="43"/>
      <c r="G34" s="43"/>
      <c r="H34" s="43"/>
      <c r="I34" s="43"/>
      <c r="J34" s="43"/>
      <c r="K34" s="43"/>
      <c r="L34" s="43"/>
      <c r="M34" s="43"/>
      <c r="N34" s="43"/>
      <c r="O34" s="43"/>
      <c r="P34" s="43"/>
      <c r="Q34" s="43"/>
      <c r="R34" s="43"/>
      <c r="S34" s="43"/>
      <c r="T34" s="43"/>
      <c r="U34" s="43"/>
      <c r="V34" s="43"/>
      <c r="W34" s="43"/>
      <c r="X34" s="43"/>
      <c r="Y34" s="43"/>
      <c r="Z34" s="43"/>
    </row>
    <row r="35">
      <c r="A35" s="52"/>
      <c r="B35" s="117">
        <v>31.0</v>
      </c>
      <c r="C35" s="118" t="s">
        <v>180</v>
      </c>
      <c r="D35" s="122"/>
      <c r="E35" s="132">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3"/>
      <c r="E36" s="127">
        <f>sum(E30:E35)</f>
        <v>8587561</v>
      </c>
      <c r="F36" s="43"/>
      <c r="G36" s="43"/>
      <c r="H36" s="43"/>
      <c r="I36" s="43"/>
      <c r="J36" s="43"/>
      <c r="K36" s="43"/>
      <c r="L36" s="43"/>
      <c r="M36" s="43"/>
      <c r="N36" s="43"/>
      <c r="O36" s="43"/>
      <c r="P36" s="43"/>
      <c r="Q36" s="43"/>
      <c r="R36" s="43"/>
      <c r="S36" s="43"/>
      <c r="T36" s="43"/>
      <c r="U36" s="43"/>
      <c r="V36" s="43"/>
      <c r="W36" s="43"/>
      <c r="X36" s="43"/>
      <c r="Y36" s="43"/>
      <c r="Z36" s="43"/>
    </row>
    <row r="37">
      <c r="A37" s="134"/>
      <c r="B37" s="135">
        <v>33.0</v>
      </c>
      <c r="C37" s="136" t="s">
        <v>182</v>
      </c>
      <c r="D37" s="137"/>
      <c r="E37" s="138">
        <f>E36+E28</f>
        <v>16757353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9" t="str">
        <f>'READ HERE FIRST'!A5</f>
        <v>Neighborhood Legal Services Of LA County</v>
      </c>
      <c r="B1" s="2">
        <f>'READ HERE FIRST'!B5</f>
        <v>2022</v>
      </c>
      <c r="C1" s="140"/>
      <c r="D1" s="140"/>
      <c r="E1" s="141"/>
      <c r="F1" s="43"/>
      <c r="G1" s="43"/>
      <c r="H1" s="43"/>
      <c r="I1" s="43"/>
      <c r="J1" s="43"/>
      <c r="K1" s="43"/>
      <c r="L1" s="43"/>
      <c r="M1" s="43"/>
      <c r="N1" s="43"/>
      <c r="O1" s="43"/>
      <c r="P1" s="43"/>
      <c r="Q1" s="43"/>
      <c r="R1" s="43"/>
      <c r="S1" s="43"/>
      <c r="T1" s="43"/>
      <c r="U1" s="43"/>
      <c r="V1" s="43"/>
      <c r="W1" s="43"/>
      <c r="X1" s="43"/>
      <c r="Y1" s="43"/>
    </row>
    <row r="2">
      <c r="A2" s="142" t="s">
        <v>183</v>
      </c>
      <c r="B2" s="5"/>
      <c r="C2" s="143"/>
      <c r="D2" s="143"/>
      <c r="E2" s="144"/>
      <c r="F2" s="43"/>
      <c r="G2" s="43"/>
      <c r="H2" s="43"/>
      <c r="I2" s="43"/>
      <c r="J2" s="43"/>
      <c r="K2" s="43"/>
      <c r="L2" s="43"/>
      <c r="M2" s="43"/>
      <c r="N2" s="43"/>
      <c r="O2" s="43"/>
      <c r="P2" s="43"/>
      <c r="Q2" s="43"/>
      <c r="R2" s="43"/>
      <c r="S2" s="43"/>
      <c r="T2" s="43"/>
      <c r="U2" s="43"/>
      <c r="V2" s="43"/>
      <c r="W2" s="43"/>
      <c r="X2" s="43"/>
      <c r="Y2" s="43"/>
    </row>
    <row r="3">
      <c r="A3" s="140"/>
      <c r="B3" s="145" t="s">
        <v>184</v>
      </c>
      <c r="C3" s="146" t="s">
        <v>185</v>
      </c>
      <c r="D3" s="147">
        <f>'Expenses 2022'!C40</f>
        <v>24749916</v>
      </c>
      <c r="E3" s="148"/>
      <c r="F3" s="43"/>
      <c r="G3" s="43"/>
      <c r="H3" s="43"/>
      <c r="I3" s="43"/>
      <c r="J3" s="43"/>
      <c r="K3" s="43"/>
      <c r="L3" s="43"/>
      <c r="M3" s="43"/>
      <c r="N3" s="43"/>
      <c r="O3" s="43"/>
      <c r="P3" s="43"/>
      <c r="Q3" s="43"/>
      <c r="R3" s="43"/>
      <c r="S3" s="43"/>
      <c r="T3" s="43"/>
      <c r="U3" s="43"/>
      <c r="V3" s="43"/>
      <c r="W3" s="43"/>
      <c r="X3" s="43"/>
      <c r="Y3" s="43"/>
    </row>
    <row r="4">
      <c r="A4" s="140"/>
      <c r="B4" s="49"/>
      <c r="C4" s="146" t="s">
        <v>186</v>
      </c>
      <c r="D4" s="147">
        <f>'Expenses 2022'!C31</f>
        <v>274419</v>
      </c>
      <c r="E4" s="148"/>
      <c r="F4" s="43"/>
      <c r="G4" s="43"/>
      <c r="H4" s="43"/>
      <c r="I4" s="43"/>
      <c r="J4" s="43"/>
      <c r="K4" s="43"/>
      <c r="L4" s="43"/>
      <c r="M4" s="43"/>
      <c r="N4" s="43"/>
      <c r="O4" s="43"/>
      <c r="P4" s="43"/>
      <c r="Q4" s="43"/>
      <c r="R4" s="43"/>
      <c r="S4" s="43"/>
      <c r="T4" s="43"/>
      <c r="U4" s="43"/>
      <c r="V4" s="43"/>
      <c r="W4" s="43"/>
      <c r="X4" s="43"/>
      <c r="Y4" s="43"/>
    </row>
    <row r="5">
      <c r="A5" s="140"/>
      <c r="B5" s="49"/>
      <c r="C5" s="146" t="s">
        <v>187</v>
      </c>
      <c r="D5" s="147">
        <f>D3-D4</f>
        <v>24475497</v>
      </c>
      <c r="E5" s="148"/>
      <c r="F5" s="43"/>
      <c r="G5" s="43"/>
      <c r="H5" s="43"/>
      <c r="I5" s="43"/>
      <c r="J5" s="43"/>
      <c r="K5" s="43"/>
      <c r="L5" s="43"/>
      <c r="M5" s="43"/>
      <c r="N5" s="43"/>
      <c r="O5" s="43"/>
      <c r="P5" s="43"/>
      <c r="Q5" s="43"/>
      <c r="R5" s="43"/>
      <c r="S5" s="43"/>
      <c r="T5" s="43"/>
      <c r="U5" s="43"/>
      <c r="V5" s="43"/>
      <c r="W5" s="43"/>
      <c r="X5" s="43"/>
      <c r="Y5" s="43"/>
    </row>
    <row r="6">
      <c r="A6" s="140"/>
      <c r="B6" s="49"/>
      <c r="C6" s="146" t="s">
        <v>188</v>
      </c>
      <c r="D6" s="147">
        <f>D5/12</f>
        <v>2039624.75</v>
      </c>
      <c r="E6" s="148"/>
      <c r="F6" s="43"/>
      <c r="G6" s="43"/>
      <c r="H6" s="43"/>
      <c r="I6" s="43"/>
      <c r="J6" s="43"/>
      <c r="K6" s="43"/>
      <c r="L6" s="43"/>
      <c r="M6" s="43"/>
      <c r="N6" s="43"/>
      <c r="O6" s="43"/>
      <c r="P6" s="43"/>
      <c r="Q6" s="43"/>
      <c r="R6" s="43"/>
      <c r="S6" s="43"/>
      <c r="T6" s="43"/>
      <c r="U6" s="43"/>
      <c r="V6" s="43"/>
      <c r="W6" s="43"/>
      <c r="X6" s="43"/>
      <c r="Y6" s="43"/>
    </row>
    <row r="7">
      <c r="A7" s="140"/>
      <c r="B7" s="49"/>
      <c r="C7" s="146" t="s">
        <v>189</v>
      </c>
      <c r="D7" s="75">
        <f>'Balance Sheet 2022'!E2+'Balance Sheet 2022'!E3</f>
        <v>9144649</v>
      </c>
      <c r="E7" s="148"/>
      <c r="F7" s="43"/>
      <c r="G7" s="43"/>
      <c r="H7" s="43"/>
      <c r="I7" s="43"/>
      <c r="J7" s="43"/>
      <c r="K7" s="43"/>
      <c r="L7" s="43"/>
      <c r="M7" s="43"/>
      <c r="N7" s="43"/>
      <c r="O7" s="43"/>
      <c r="P7" s="43"/>
      <c r="Q7" s="43"/>
      <c r="R7" s="43"/>
      <c r="S7" s="43"/>
      <c r="T7" s="43"/>
      <c r="U7" s="43"/>
      <c r="V7" s="43"/>
      <c r="W7" s="43"/>
      <c r="X7" s="43"/>
      <c r="Y7" s="43"/>
    </row>
    <row r="8">
      <c r="A8" s="140"/>
      <c r="B8" s="49"/>
      <c r="C8" s="149" t="s">
        <v>183</v>
      </c>
      <c r="D8" s="150">
        <f>D7/D6</f>
        <v>4.4834958</v>
      </c>
      <c r="E8" s="151" t="s">
        <v>190</v>
      </c>
      <c r="F8" s="43"/>
      <c r="G8" s="43"/>
      <c r="H8" s="43"/>
      <c r="I8" s="43"/>
      <c r="J8" s="43"/>
      <c r="K8" s="43"/>
      <c r="L8" s="43"/>
      <c r="M8" s="43"/>
      <c r="N8" s="43"/>
      <c r="O8" s="43"/>
      <c r="P8" s="43"/>
      <c r="Q8" s="43"/>
      <c r="R8" s="43"/>
      <c r="S8" s="43"/>
      <c r="T8" s="43"/>
      <c r="U8" s="43"/>
      <c r="V8" s="43"/>
      <c r="W8" s="43"/>
      <c r="X8" s="43"/>
      <c r="Y8" s="43"/>
    </row>
    <row r="9">
      <c r="A9" s="140"/>
      <c r="B9" s="52"/>
      <c r="C9" s="149"/>
      <c r="D9" s="150"/>
      <c r="E9" s="151"/>
      <c r="F9" s="43"/>
      <c r="G9" s="43"/>
      <c r="H9" s="43"/>
      <c r="I9" s="43"/>
      <c r="J9" s="43"/>
      <c r="K9" s="43"/>
      <c r="L9" s="43"/>
      <c r="M9" s="43"/>
      <c r="N9" s="43"/>
      <c r="O9" s="43"/>
      <c r="P9" s="43"/>
      <c r="Q9" s="43"/>
      <c r="R9" s="43"/>
      <c r="S9" s="43"/>
      <c r="T9" s="43"/>
      <c r="U9" s="43"/>
      <c r="V9" s="43"/>
      <c r="W9" s="43"/>
      <c r="X9" s="43"/>
      <c r="Y9" s="43"/>
    </row>
    <row r="10">
      <c r="A10" s="142" t="s">
        <v>191</v>
      </c>
      <c r="B10" s="5"/>
      <c r="C10" s="152"/>
      <c r="D10" s="152"/>
      <c r="E10" s="153"/>
      <c r="F10" s="43"/>
      <c r="G10" s="43"/>
      <c r="H10" s="43"/>
      <c r="I10" s="43"/>
      <c r="J10" s="43"/>
      <c r="K10" s="43"/>
      <c r="L10" s="43"/>
      <c r="M10" s="43"/>
      <c r="N10" s="43"/>
      <c r="O10" s="43"/>
      <c r="P10" s="43"/>
      <c r="Q10" s="43"/>
      <c r="R10" s="43"/>
      <c r="S10" s="43"/>
      <c r="T10" s="43"/>
      <c r="U10" s="43"/>
      <c r="V10" s="43"/>
      <c r="W10" s="43"/>
      <c r="X10" s="43"/>
      <c r="Y10" s="43"/>
    </row>
    <row r="11">
      <c r="A11" s="140"/>
      <c r="B11" s="145" t="s">
        <v>192</v>
      </c>
      <c r="C11" s="146" t="s">
        <v>193</v>
      </c>
      <c r="D11" s="75">
        <f>'Balance Sheet 2022'!E30</f>
        <v>8117968</v>
      </c>
      <c r="E11" s="148"/>
      <c r="F11" s="43"/>
      <c r="G11" s="43"/>
      <c r="H11" s="43"/>
      <c r="I11" s="43"/>
      <c r="J11" s="43"/>
      <c r="K11" s="43"/>
      <c r="L11" s="43"/>
      <c r="M11" s="43"/>
      <c r="N11" s="43"/>
      <c r="O11" s="43"/>
      <c r="P11" s="43"/>
      <c r="Q11" s="43"/>
      <c r="R11" s="43"/>
      <c r="S11" s="43"/>
      <c r="T11" s="43"/>
      <c r="U11" s="43"/>
      <c r="V11" s="43"/>
      <c r="W11" s="43"/>
      <c r="X11" s="43"/>
      <c r="Y11" s="43"/>
    </row>
    <row r="12">
      <c r="A12" s="140"/>
      <c r="B12" s="49"/>
      <c r="C12" s="146" t="s">
        <v>194</v>
      </c>
      <c r="D12" s="75">
        <f>'Expenses 2022'!C40</f>
        <v>24749916</v>
      </c>
      <c r="E12" s="148"/>
      <c r="F12" s="43"/>
      <c r="G12" s="43"/>
      <c r="H12" s="43"/>
      <c r="I12" s="43"/>
      <c r="J12" s="43"/>
      <c r="K12" s="43"/>
      <c r="L12" s="43"/>
      <c r="M12" s="43"/>
      <c r="N12" s="43"/>
      <c r="O12" s="43"/>
      <c r="P12" s="43"/>
      <c r="Q12" s="43"/>
      <c r="R12" s="43"/>
      <c r="S12" s="43"/>
      <c r="T12" s="43"/>
      <c r="U12" s="43"/>
      <c r="V12" s="43"/>
      <c r="W12" s="43"/>
      <c r="X12" s="43"/>
      <c r="Y12" s="43"/>
    </row>
    <row r="13">
      <c r="A13" s="140"/>
      <c r="B13" s="49"/>
      <c r="C13" s="146" t="s">
        <v>195</v>
      </c>
      <c r="D13" s="147">
        <f>D12/12</f>
        <v>2062493</v>
      </c>
      <c r="E13" s="148"/>
      <c r="F13" s="43"/>
      <c r="G13" s="43"/>
      <c r="H13" s="43"/>
      <c r="I13" s="43"/>
      <c r="J13" s="43"/>
      <c r="K13" s="43"/>
      <c r="L13" s="43"/>
      <c r="M13" s="43"/>
      <c r="N13" s="43"/>
      <c r="O13" s="43"/>
      <c r="P13" s="43"/>
      <c r="Q13" s="43"/>
      <c r="R13" s="43"/>
      <c r="S13" s="43"/>
      <c r="T13" s="43"/>
      <c r="U13" s="43"/>
      <c r="V13" s="43"/>
      <c r="W13" s="43"/>
      <c r="X13" s="43"/>
      <c r="Y13" s="43"/>
    </row>
    <row r="14">
      <c r="A14" s="140"/>
      <c r="B14" s="49"/>
      <c r="C14" s="149" t="s">
        <v>191</v>
      </c>
      <c r="D14" s="150">
        <f>D11/D13</f>
        <v>3.935997843</v>
      </c>
      <c r="E14" s="151" t="s">
        <v>190</v>
      </c>
      <c r="F14" s="43"/>
      <c r="G14" s="43"/>
      <c r="H14" s="43"/>
      <c r="I14" s="43"/>
      <c r="J14" s="43"/>
      <c r="K14" s="43"/>
      <c r="L14" s="43"/>
      <c r="M14" s="43"/>
      <c r="N14" s="43"/>
      <c r="O14" s="43"/>
      <c r="P14" s="43"/>
      <c r="Q14" s="43"/>
      <c r="R14" s="43"/>
      <c r="S14" s="43"/>
      <c r="T14" s="43"/>
      <c r="U14" s="43"/>
      <c r="V14" s="43"/>
      <c r="W14" s="43"/>
      <c r="X14" s="43"/>
      <c r="Y14" s="43"/>
    </row>
    <row r="15">
      <c r="A15" s="140"/>
      <c r="B15" s="154"/>
      <c r="C15" s="111"/>
      <c r="D15" s="111"/>
      <c r="E15" s="148"/>
      <c r="F15" s="43"/>
      <c r="G15" s="43"/>
      <c r="H15" s="43"/>
      <c r="I15" s="43"/>
      <c r="J15" s="43"/>
      <c r="K15" s="43"/>
      <c r="L15" s="43"/>
      <c r="M15" s="43"/>
      <c r="N15" s="43"/>
      <c r="O15" s="43"/>
      <c r="P15" s="43"/>
      <c r="Q15" s="43"/>
      <c r="R15" s="43"/>
      <c r="S15" s="43"/>
      <c r="T15" s="43"/>
      <c r="U15" s="43"/>
      <c r="V15" s="43"/>
      <c r="W15" s="43"/>
      <c r="X15" s="43"/>
      <c r="Y15" s="43"/>
    </row>
    <row r="16">
      <c r="A16" s="142" t="s">
        <v>196</v>
      </c>
      <c r="B16" s="5"/>
      <c r="C16" s="152"/>
      <c r="D16" s="152"/>
      <c r="E16" s="153"/>
      <c r="F16" s="43"/>
      <c r="G16" s="43"/>
      <c r="H16" s="43"/>
      <c r="I16" s="43"/>
      <c r="J16" s="43"/>
      <c r="K16" s="43"/>
      <c r="L16" s="43"/>
      <c r="M16" s="43"/>
      <c r="N16" s="43"/>
      <c r="O16" s="43"/>
      <c r="P16" s="43"/>
      <c r="Q16" s="43"/>
      <c r="R16" s="43"/>
      <c r="S16" s="43"/>
      <c r="T16" s="43"/>
      <c r="U16" s="43"/>
      <c r="V16" s="43"/>
      <c r="W16" s="43"/>
      <c r="X16" s="43"/>
      <c r="Y16" s="43"/>
    </row>
    <row r="17">
      <c r="A17" s="140"/>
      <c r="B17" s="145" t="s">
        <v>197</v>
      </c>
      <c r="C17" s="146" t="s">
        <v>198</v>
      </c>
      <c r="D17" s="75">
        <f>sum('Balance Sheet 2022'!E13:E15)</f>
        <v>0</v>
      </c>
      <c r="E17" s="148"/>
      <c r="F17" s="43"/>
      <c r="G17" s="43"/>
      <c r="H17" s="43"/>
      <c r="I17" s="43"/>
      <c r="J17" s="43"/>
      <c r="K17" s="43"/>
      <c r="L17" s="43"/>
      <c r="M17" s="43"/>
      <c r="N17" s="43"/>
      <c r="O17" s="43"/>
      <c r="P17" s="43"/>
      <c r="Q17" s="43"/>
      <c r="R17" s="43"/>
      <c r="S17" s="43"/>
      <c r="T17" s="43"/>
      <c r="U17" s="43"/>
      <c r="V17" s="43"/>
      <c r="W17" s="43"/>
      <c r="X17" s="43"/>
      <c r="Y17" s="43"/>
    </row>
    <row r="18">
      <c r="A18" s="140"/>
      <c r="B18" s="49"/>
      <c r="C18" s="146" t="s">
        <v>194</v>
      </c>
      <c r="D18" s="75">
        <f>'Expenses 2022'!C40</f>
        <v>24749916</v>
      </c>
      <c r="E18" s="148"/>
      <c r="F18" s="43"/>
      <c r="G18" s="43"/>
      <c r="H18" s="43"/>
      <c r="I18" s="43"/>
      <c r="J18" s="43"/>
      <c r="K18" s="43"/>
      <c r="L18" s="43"/>
      <c r="M18" s="43"/>
      <c r="N18" s="43"/>
      <c r="O18" s="43"/>
      <c r="P18" s="43"/>
      <c r="Q18" s="43"/>
      <c r="R18" s="43"/>
      <c r="S18" s="43"/>
      <c r="T18" s="43"/>
      <c r="U18" s="43"/>
      <c r="V18" s="43"/>
      <c r="W18" s="43"/>
      <c r="X18" s="43"/>
      <c r="Y18" s="43"/>
    </row>
    <row r="19">
      <c r="A19" s="140"/>
      <c r="B19" s="49"/>
      <c r="C19" s="146" t="s">
        <v>195</v>
      </c>
      <c r="D19" s="147">
        <f>D18/12</f>
        <v>2062493</v>
      </c>
      <c r="E19" s="148"/>
      <c r="F19" s="43"/>
      <c r="G19" s="43"/>
      <c r="H19" s="43"/>
      <c r="I19" s="43"/>
      <c r="J19" s="43"/>
      <c r="K19" s="43"/>
      <c r="L19" s="43"/>
      <c r="M19" s="43"/>
      <c r="N19" s="43"/>
      <c r="O19" s="43"/>
      <c r="P19" s="43"/>
      <c r="Q19" s="43"/>
      <c r="R19" s="43"/>
      <c r="S19" s="43"/>
      <c r="T19" s="43"/>
      <c r="U19" s="43"/>
      <c r="V19" s="43"/>
      <c r="W19" s="43"/>
      <c r="X19" s="43"/>
      <c r="Y19" s="43"/>
    </row>
    <row r="20">
      <c r="A20" s="140"/>
      <c r="B20" s="49"/>
      <c r="C20" s="149" t="s">
        <v>199</v>
      </c>
      <c r="D20" s="150">
        <f>D17/D19</f>
        <v>0</v>
      </c>
      <c r="E20" s="151" t="s">
        <v>190</v>
      </c>
      <c r="F20" s="43"/>
      <c r="G20" s="43"/>
      <c r="H20" s="43"/>
      <c r="I20" s="43"/>
      <c r="J20" s="43"/>
      <c r="K20" s="43"/>
      <c r="L20" s="43"/>
      <c r="M20" s="43"/>
      <c r="N20" s="43"/>
      <c r="O20" s="43"/>
      <c r="P20" s="43"/>
      <c r="Q20" s="43"/>
      <c r="R20" s="43"/>
      <c r="S20" s="43"/>
      <c r="T20" s="43"/>
      <c r="U20" s="43"/>
      <c r="V20" s="43"/>
      <c r="W20" s="43"/>
      <c r="X20" s="43"/>
      <c r="Y20" s="43"/>
    </row>
    <row r="21">
      <c r="A21" s="140"/>
      <c r="B21" s="49"/>
      <c r="C21" s="155" t="s">
        <v>200</v>
      </c>
      <c r="D21" s="156">
        <f>D20+D8</f>
        <v>4.4834958</v>
      </c>
      <c r="E21" s="157" t="s">
        <v>190</v>
      </c>
      <c r="F21" s="43"/>
      <c r="G21" s="43"/>
      <c r="H21" s="43"/>
      <c r="I21" s="43"/>
      <c r="J21" s="43"/>
      <c r="K21" s="43"/>
      <c r="L21" s="43"/>
      <c r="M21" s="43"/>
      <c r="N21" s="43"/>
      <c r="O21" s="43"/>
      <c r="P21" s="43"/>
      <c r="Q21" s="43"/>
      <c r="R21" s="43"/>
      <c r="S21" s="43"/>
      <c r="T21" s="43"/>
      <c r="U21" s="43"/>
      <c r="V21" s="43"/>
      <c r="W21" s="43"/>
      <c r="X21" s="43"/>
      <c r="Y21" s="43"/>
    </row>
    <row r="22">
      <c r="A22" s="140"/>
      <c r="B22" s="52"/>
      <c r="C22" s="149"/>
      <c r="D22" s="158"/>
      <c r="E22" s="151"/>
      <c r="F22" s="43"/>
      <c r="G22" s="43"/>
      <c r="H22" s="43"/>
      <c r="I22" s="43"/>
      <c r="J22" s="43"/>
      <c r="K22" s="43"/>
      <c r="L22" s="43"/>
      <c r="M22" s="43"/>
      <c r="N22" s="43"/>
      <c r="O22" s="43"/>
      <c r="P22" s="43"/>
      <c r="Q22" s="43"/>
      <c r="R22" s="43"/>
      <c r="S22" s="43"/>
      <c r="T22" s="43"/>
      <c r="U22" s="43"/>
      <c r="V22" s="43"/>
      <c r="W22" s="43"/>
      <c r="X22" s="43"/>
      <c r="Y22" s="43"/>
    </row>
    <row r="23">
      <c r="A23" s="142" t="s">
        <v>201</v>
      </c>
      <c r="B23" s="5"/>
      <c r="C23" s="159"/>
      <c r="D23" s="115"/>
      <c r="E23" s="160"/>
      <c r="F23" s="58"/>
      <c r="G23" s="58"/>
      <c r="H23" s="58"/>
      <c r="I23" s="58"/>
      <c r="J23" s="58"/>
      <c r="K23" s="58"/>
      <c r="L23" s="58"/>
      <c r="M23" s="58"/>
      <c r="N23" s="58"/>
      <c r="O23" s="58"/>
      <c r="P23" s="58"/>
      <c r="Q23" s="58"/>
      <c r="R23" s="58"/>
      <c r="S23" s="58"/>
      <c r="T23" s="58"/>
      <c r="U23" s="58"/>
      <c r="V23" s="58"/>
      <c r="W23" s="58"/>
      <c r="X23" s="58"/>
      <c r="Y23" s="58"/>
    </row>
    <row r="24">
      <c r="A24" s="140"/>
      <c r="B24" s="145" t="s">
        <v>202</v>
      </c>
      <c r="C24" s="161"/>
      <c r="D24" s="162">
        <f>max('Revenues 2022'!E2:E7,'Revenues 2022'!F10:F15)</f>
        <v>21974311</v>
      </c>
      <c r="E24" s="163" t="s">
        <v>203</v>
      </c>
      <c r="F24" s="43"/>
      <c r="G24" s="43"/>
      <c r="H24" s="43"/>
      <c r="I24" s="43"/>
      <c r="J24" s="43"/>
      <c r="K24" s="43"/>
      <c r="L24" s="43"/>
      <c r="M24" s="43"/>
      <c r="N24" s="43"/>
      <c r="O24" s="43"/>
      <c r="P24" s="43"/>
      <c r="Q24" s="43"/>
      <c r="R24" s="43"/>
      <c r="S24" s="43"/>
      <c r="T24" s="43"/>
      <c r="U24" s="43"/>
      <c r="V24" s="43"/>
      <c r="W24" s="43"/>
      <c r="X24" s="43"/>
      <c r="Y24" s="43"/>
    </row>
    <row r="25">
      <c r="A25" s="140"/>
      <c r="B25" s="49"/>
      <c r="C25" s="146" t="s">
        <v>204</v>
      </c>
      <c r="D25" s="147">
        <f>'Revenues 2022'!F44</f>
        <v>25244252</v>
      </c>
      <c r="E25" s="148"/>
      <c r="F25" s="43"/>
      <c r="G25" s="43"/>
      <c r="H25" s="43"/>
      <c r="I25" s="43"/>
      <c r="J25" s="43"/>
      <c r="K25" s="43"/>
      <c r="L25" s="43"/>
      <c r="M25" s="43"/>
      <c r="N25" s="43"/>
      <c r="O25" s="43"/>
      <c r="P25" s="43"/>
      <c r="Q25" s="43"/>
      <c r="R25" s="43"/>
      <c r="S25" s="43"/>
      <c r="T25" s="43"/>
      <c r="U25" s="43"/>
      <c r="V25" s="43"/>
      <c r="W25" s="43"/>
      <c r="X25" s="43"/>
      <c r="Y25" s="43"/>
    </row>
    <row r="26">
      <c r="A26" s="140"/>
      <c r="B26" s="49"/>
      <c r="C26" s="149" t="s">
        <v>201</v>
      </c>
      <c r="D26" s="164">
        <f>D24/D25</f>
        <v>0.870467899</v>
      </c>
      <c r="E26" s="151" t="s">
        <v>205</v>
      </c>
      <c r="F26" s="43"/>
      <c r="G26" s="43"/>
      <c r="H26" s="43"/>
      <c r="I26" s="43"/>
      <c r="J26" s="43"/>
      <c r="K26" s="43"/>
      <c r="L26" s="43"/>
      <c r="M26" s="43"/>
      <c r="N26" s="43"/>
      <c r="O26" s="43"/>
      <c r="P26" s="43"/>
      <c r="Q26" s="43"/>
      <c r="R26" s="43"/>
      <c r="S26" s="43"/>
      <c r="T26" s="43"/>
      <c r="U26" s="43"/>
      <c r="V26" s="43"/>
      <c r="W26" s="43"/>
      <c r="X26" s="43"/>
      <c r="Y26" s="43"/>
    </row>
    <row r="27">
      <c r="A27" s="140"/>
      <c r="B27" s="52"/>
      <c r="C27" s="111"/>
      <c r="D27" s="111"/>
      <c r="E27" s="148"/>
      <c r="F27" s="43"/>
      <c r="G27" s="43"/>
      <c r="H27" s="43"/>
      <c r="I27" s="43"/>
      <c r="J27" s="43"/>
      <c r="K27" s="43"/>
      <c r="L27" s="43"/>
      <c r="M27" s="43"/>
      <c r="N27" s="43"/>
      <c r="O27" s="43"/>
      <c r="P27" s="43"/>
      <c r="Q27" s="43"/>
      <c r="R27" s="43"/>
      <c r="S27" s="43"/>
      <c r="T27" s="43"/>
      <c r="U27" s="43"/>
      <c r="V27" s="43"/>
      <c r="W27" s="43"/>
      <c r="X27" s="43"/>
      <c r="Y27" s="43"/>
    </row>
    <row r="28">
      <c r="A28" s="142" t="s">
        <v>206</v>
      </c>
      <c r="B28" s="5"/>
      <c r="C28" s="159"/>
      <c r="D28" s="115"/>
      <c r="E28" s="160"/>
      <c r="F28" s="58"/>
      <c r="G28" s="58"/>
      <c r="H28" s="58"/>
      <c r="I28" s="58"/>
      <c r="J28" s="58"/>
      <c r="K28" s="58"/>
      <c r="L28" s="58"/>
      <c r="M28" s="58"/>
      <c r="N28" s="58"/>
      <c r="O28" s="58"/>
      <c r="P28" s="58"/>
      <c r="Q28" s="58"/>
      <c r="R28" s="58"/>
      <c r="S28" s="58"/>
      <c r="T28" s="58"/>
      <c r="U28" s="58"/>
      <c r="V28" s="58"/>
      <c r="W28" s="58"/>
      <c r="X28" s="58"/>
      <c r="Y28" s="58"/>
    </row>
    <row r="29">
      <c r="A29" s="140"/>
      <c r="B29" s="145" t="s">
        <v>207</v>
      </c>
      <c r="C29" s="146" t="s">
        <v>208</v>
      </c>
      <c r="D29" s="75">
        <f>SUM('Expenses 2022'!C7:C9)</f>
        <v>13250485</v>
      </c>
      <c r="E29" s="148"/>
      <c r="F29" s="43"/>
      <c r="G29" s="43"/>
      <c r="H29" s="43"/>
      <c r="I29" s="43"/>
      <c r="J29" s="43"/>
      <c r="K29" s="43"/>
      <c r="L29" s="43"/>
      <c r="M29" s="43"/>
      <c r="N29" s="43"/>
      <c r="O29" s="43"/>
      <c r="P29" s="43"/>
      <c r="Q29" s="43"/>
      <c r="R29" s="43"/>
      <c r="S29" s="43"/>
      <c r="T29" s="43"/>
      <c r="U29" s="43"/>
      <c r="V29" s="43"/>
      <c r="W29" s="43"/>
      <c r="X29" s="43"/>
      <c r="Y29" s="43"/>
    </row>
    <row r="30">
      <c r="A30" s="140"/>
      <c r="B30" s="49"/>
      <c r="C30" s="146" t="s">
        <v>209</v>
      </c>
      <c r="D30" s="75">
        <f>SUM('Expenses 2022'!C10:C12)</f>
        <v>3665660</v>
      </c>
      <c r="E30" s="148"/>
      <c r="F30" s="43"/>
      <c r="G30" s="43"/>
      <c r="H30" s="43"/>
      <c r="I30" s="43"/>
      <c r="J30" s="43"/>
      <c r="K30" s="43"/>
      <c r="L30" s="43"/>
      <c r="M30" s="43"/>
      <c r="N30" s="43"/>
      <c r="O30" s="43"/>
      <c r="P30" s="43"/>
      <c r="Q30" s="43"/>
      <c r="R30" s="43"/>
      <c r="S30" s="43"/>
      <c r="T30" s="43"/>
      <c r="U30" s="43"/>
      <c r="V30" s="43"/>
      <c r="W30" s="43"/>
      <c r="X30" s="43"/>
      <c r="Y30" s="43"/>
    </row>
    <row r="31">
      <c r="A31" s="140"/>
      <c r="B31" s="49"/>
      <c r="C31" s="146" t="s">
        <v>210</v>
      </c>
      <c r="D31" s="75">
        <f>sum(D29:D30)</f>
        <v>16916145</v>
      </c>
      <c r="E31" s="148"/>
      <c r="F31" s="43"/>
      <c r="G31" s="43"/>
      <c r="H31" s="43"/>
      <c r="I31" s="43"/>
      <c r="J31" s="43"/>
      <c r="K31" s="43"/>
      <c r="L31" s="43"/>
      <c r="M31" s="43"/>
      <c r="N31" s="43"/>
      <c r="O31" s="43"/>
      <c r="P31" s="43"/>
      <c r="Q31" s="43"/>
      <c r="R31" s="43"/>
      <c r="S31" s="43"/>
      <c r="T31" s="43"/>
      <c r="U31" s="43"/>
      <c r="V31" s="43"/>
      <c r="W31" s="43"/>
      <c r="X31" s="43"/>
      <c r="Y31" s="43"/>
    </row>
    <row r="32">
      <c r="A32" s="140"/>
      <c r="B32" s="49"/>
      <c r="C32" s="146" t="s">
        <v>185</v>
      </c>
      <c r="D32" s="75">
        <f>'Expenses 2022'!C40</f>
        <v>24749916</v>
      </c>
      <c r="E32" s="148"/>
      <c r="F32" s="43"/>
      <c r="G32" s="43"/>
      <c r="H32" s="43"/>
      <c r="I32" s="43"/>
      <c r="J32" s="43"/>
      <c r="K32" s="43"/>
      <c r="L32" s="43"/>
      <c r="M32" s="43"/>
      <c r="N32" s="43"/>
      <c r="O32" s="43"/>
      <c r="P32" s="43"/>
      <c r="Q32" s="43"/>
      <c r="R32" s="43"/>
      <c r="S32" s="43"/>
      <c r="T32" s="43"/>
      <c r="U32" s="43"/>
      <c r="V32" s="43"/>
      <c r="W32" s="43"/>
      <c r="X32" s="43"/>
      <c r="Y32" s="43"/>
    </row>
    <row r="33">
      <c r="A33" s="140"/>
      <c r="B33" s="49"/>
      <c r="C33" s="149" t="s">
        <v>211</v>
      </c>
      <c r="D33" s="164">
        <f>D31/D32</f>
        <v>0.6834829258</v>
      </c>
      <c r="E33" s="151" t="s">
        <v>212</v>
      </c>
      <c r="F33" s="43"/>
      <c r="G33" s="43"/>
      <c r="H33" s="43"/>
      <c r="I33" s="43"/>
      <c r="J33" s="43"/>
      <c r="K33" s="43"/>
      <c r="L33" s="43"/>
      <c r="M33" s="43"/>
      <c r="N33" s="43"/>
      <c r="O33" s="43"/>
      <c r="P33" s="43"/>
      <c r="Q33" s="43"/>
      <c r="R33" s="43"/>
      <c r="S33" s="43"/>
      <c r="T33" s="43"/>
      <c r="U33" s="43"/>
      <c r="V33" s="43"/>
      <c r="W33" s="43"/>
      <c r="X33" s="43"/>
      <c r="Y33" s="43"/>
    </row>
    <row r="34">
      <c r="A34" s="140"/>
      <c r="B34" s="52"/>
      <c r="C34" s="149"/>
      <c r="D34" s="164"/>
      <c r="E34" s="151"/>
      <c r="F34" s="43"/>
      <c r="G34" s="43"/>
      <c r="H34" s="43"/>
      <c r="I34" s="43"/>
      <c r="J34" s="43"/>
      <c r="K34" s="43"/>
      <c r="L34" s="43"/>
      <c r="M34" s="43"/>
      <c r="N34" s="43"/>
      <c r="O34" s="43"/>
      <c r="P34" s="43"/>
      <c r="Q34" s="43"/>
      <c r="R34" s="43"/>
      <c r="S34" s="43"/>
      <c r="T34" s="43"/>
      <c r="U34" s="43"/>
      <c r="V34" s="43"/>
      <c r="W34" s="43"/>
      <c r="X34" s="43"/>
      <c r="Y34" s="43"/>
    </row>
    <row r="35">
      <c r="A35" s="142" t="s">
        <v>213</v>
      </c>
      <c r="B35" s="5"/>
      <c r="C35" s="159"/>
      <c r="D35" s="115"/>
      <c r="E35" s="160"/>
      <c r="F35" s="58"/>
      <c r="G35" s="58"/>
      <c r="H35" s="58"/>
      <c r="I35" s="58"/>
      <c r="J35" s="58"/>
      <c r="K35" s="58"/>
      <c r="L35" s="58"/>
      <c r="M35" s="58"/>
      <c r="N35" s="58"/>
      <c r="O35" s="58"/>
      <c r="P35" s="58"/>
      <c r="Q35" s="58"/>
      <c r="R35" s="58"/>
      <c r="S35" s="58"/>
      <c r="T35" s="58"/>
      <c r="U35" s="58"/>
      <c r="V35" s="58"/>
      <c r="W35" s="58"/>
      <c r="X35" s="58"/>
      <c r="Y35" s="58"/>
    </row>
    <row r="36">
      <c r="A36" s="140"/>
      <c r="B36" s="165" t="s">
        <v>214</v>
      </c>
      <c r="C36" s="146" t="s">
        <v>215</v>
      </c>
      <c r="D36" s="75">
        <f>SUM('Expenses 2022'!C10:C11)</f>
        <v>2707222</v>
      </c>
      <c r="E36" s="148"/>
      <c r="F36" s="43"/>
      <c r="G36" s="43"/>
      <c r="H36" s="43"/>
      <c r="I36" s="43"/>
      <c r="J36" s="43"/>
      <c r="K36" s="43"/>
      <c r="L36" s="43"/>
      <c r="M36" s="43"/>
      <c r="N36" s="43"/>
      <c r="O36" s="43"/>
      <c r="P36" s="43"/>
      <c r="Q36" s="43"/>
      <c r="R36" s="43"/>
      <c r="S36" s="43"/>
      <c r="T36" s="43"/>
      <c r="U36" s="43"/>
      <c r="V36" s="43"/>
      <c r="W36" s="43"/>
      <c r="X36" s="43"/>
      <c r="Y36" s="43"/>
    </row>
    <row r="37">
      <c r="A37" s="140"/>
      <c r="B37" s="49"/>
      <c r="C37" s="146" t="s">
        <v>208</v>
      </c>
      <c r="D37" s="75">
        <f>SUM('Expenses 2022'!C7:C9)</f>
        <v>13250485</v>
      </c>
      <c r="E37" s="148"/>
      <c r="F37" s="43"/>
      <c r="G37" s="43"/>
      <c r="H37" s="43"/>
      <c r="I37" s="43"/>
      <c r="J37" s="43"/>
      <c r="K37" s="43"/>
      <c r="L37" s="43"/>
      <c r="M37" s="43"/>
      <c r="N37" s="43"/>
      <c r="O37" s="43"/>
      <c r="P37" s="43"/>
      <c r="Q37" s="43"/>
      <c r="R37" s="43"/>
      <c r="S37" s="43"/>
      <c r="T37" s="43"/>
      <c r="U37" s="43"/>
      <c r="V37" s="43"/>
      <c r="W37" s="43"/>
      <c r="X37" s="43"/>
      <c r="Y37" s="43"/>
    </row>
    <row r="38">
      <c r="A38" s="140"/>
      <c r="B38" s="49"/>
      <c r="C38" s="149" t="s">
        <v>213</v>
      </c>
      <c r="D38" s="164">
        <f>D36/D37</f>
        <v>0.2043111629</v>
      </c>
      <c r="E38" s="151" t="s">
        <v>216</v>
      </c>
      <c r="F38" s="43"/>
      <c r="G38" s="43"/>
      <c r="H38" s="43"/>
      <c r="I38" s="43"/>
      <c r="J38" s="43"/>
      <c r="K38" s="43"/>
      <c r="L38" s="43"/>
      <c r="M38" s="43"/>
      <c r="N38" s="43"/>
      <c r="O38" s="43"/>
      <c r="P38" s="43"/>
      <c r="Q38" s="43"/>
      <c r="R38" s="43"/>
      <c r="S38" s="43"/>
      <c r="T38" s="43"/>
      <c r="U38" s="43"/>
      <c r="V38" s="43"/>
      <c r="W38" s="43"/>
      <c r="X38" s="43"/>
      <c r="Y38" s="43"/>
    </row>
    <row r="39">
      <c r="A39" s="140"/>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2" t="s">
        <v>217</v>
      </c>
      <c r="B40" s="5"/>
      <c r="C40" s="115"/>
      <c r="D40" s="115"/>
      <c r="E40" s="160"/>
      <c r="F40" s="58"/>
      <c r="G40" s="58"/>
      <c r="H40" s="58"/>
      <c r="I40" s="58"/>
      <c r="J40" s="58"/>
      <c r="K40" s="58"/>
      <c r="L40" s="58"/>
      <c r="M40" s="58"/>
      <c r="N40" s="58"/>
      <c r="O40" s="58"/>
      <c r="P40" s="58"/>
      <c r="Q40" s="58"/>
      <c r="R40" s="58"/>
      <c r="S40" s="58"/>
      <c r="T40" s="58"/>
      <c r="U40" s="58"/>
      <c r="V40" s="58"/>
      <c r="W40" s="58"/>
      <c r="X40" s="58"/>
      <c r="Y40" s="58"/>
    </row>
    <row r="41">
      <c r="A41" s="140"/>
      <c r="B41" s="145" t="s">
        <v>218</v>
      </c>
      <c r="C41" s="149" t="s">
        <v>219</v>
      </c>
      <c r="D41" s="75">
        <f>'Expenses 2022'!D40</f>
        <v>21692482</v>
      </c>
      <c r="E41" s="166">
        <f t="shared" ref="E41:E44" si="1">D41/$D$44</f>
        <v>0.8764668939</v>
      </c>
      <c r="F41" s="43"/>
      <c r="G41" s="43"/>
      <c r="H41" s="43"/>
      <c r="I41" s="43"/>
      <c r="J41" s="43"/>
      <c r="K41" s="43"/>
      <c r="L41" s="43"/>
      <c r="M41" s="43"/>
      <c r="N41" s="43"/>
      <c r="O41" s="43"/>
      <c r="P41" s="43"/>
      <c r="Q41" s="43"/>
      <c r="R41" s="43"/>
      <c r="S41" s="43"/>
      <c r="T41" s="43"/>
      <c r="U41" s="43"/>
      <c r="V41" s="43"/>
      <c r="W41" s="43"/>
      <c r="X41" s="43"/>
      <c r="Y41" s="43"/>
    </row>
    <row r="42">
      <c r="A42" s="140"/>
      <c r="B42" s="49"/>
      <c r="C42" s="149" t="s">
        <v>220</v>
      </c>
      <c r="D42" s="147">
        <f>'Expenses 2022'!E40</f>
        <v>2543851</v>
      </c>
      <c r="E42" s="166">
        <f t="shared" si="1"/>
        <v>0.1027822074</v>
      </c>
      <c r="F42" s="43"/>
      <c r="G42" s="43"/>
      <c r="H42" s="43"/>
      <c r="I42" s="43"/>
      <c r="J42" s="43"/>
      <c r="K42" s="43"/>
      <c r="L42" s="43"/>
      <c r="M42" s="43"/>
      <c r="N42" s="43"/>
      <c r="O42" s="43"/>
      <c r="P42" s="43"/>
      <c r="Q42" s="43"/>
      <c r="R42" s="43"/>
      <c r="S42" s="43"/>
      <c r="T42" s="43"/>
      <c r="U42" s="43"/>
      <c r="V42" s="43"/>
      <c r="W42" s="43"/>
      <c r="X42" s="43"/>
      <c r="Y42" s="43"/>
    </row>
    <row r="43">
      <c r="A43" s="140"/>
      <c r="B43" s="49"/>
      <c r="C43" s="149" t="s">
        <v>221</v>
      </c>
      <c r="D43" s="147">
        <f>'Expenses 2022'!F40</f>
        <v>513583</v>
      </c>
      <c r="E43" s="166">
        <f t="shared" si="1"/>
        <v>0.02075089871</v>
      </c>
      <c r="F43" s="43"/>
      <c r="G43" s="43"/>
      <c r="H43" s="43"/>
      <c r="I43" s="43"/>
      <c r="J43" s="43"/>
      <c r="K43" s="43"/>
      <c r="L43" s="43"/>
      <c r="M43" s="43"/>
      <c r="N43" s="43"/>
      <c r="O43" s="43"/>
      <c r="P43" s="43"/>
      <c r="Q43" s="43"/>
      <c r="R43" s="43"/>
      <c r="S43" s="43"/>
      <c r="T43" s="43"/>
      <c r="U43" s="43"/>
      <c r="V43" s="43"/>
      <c r="W43" s="43"/>
      <c r="X43" s="43"/>
      <c r="Y43" s="43"/>
    </row>
    <row r="44">
      <c r="A44" s="140"/>
      <c r="B44" s="49"/>
      <c r="C44" s="146" t="s">
        <v>185</v>
      </c>
      <c r="D44" s="147">
        <f>sum(D41:D43)</f>
        <v>24749916</v>
      </c>
      <c r="E44" s="166">
        <f t="shared" si="1"/>
        <v>1</v>
      </c>
      <c r="F44" s="43"/>
      <c r="G44" s="43"/>
      <c r="H44" s="43"/>
      <c r="I44" s="43"/>
      <c r="J44" s="43"/>
      <c r="K44" s="43"/>
      <c r="L44" s="43"/>
      <c r="M44" s="43"/>
      <c r="N44" s="43"/>
      <c r="O44" s="43"/>
      <c r="P44" s="43"/>
      <c r="Q44" s="43"/>
      <c r="R44" s="43"/>
      <c r="S44" s="43"/>
      <c r="T44" s="43"/>
      <c r="U44" s="43"/>
      <c r="V44" s="43"/>
      <c r="W44" s="43"/>
      <c r="X44" s="43"/>
      <c r="Y44" s="43"/>
    </row>
    <row r="45">
      <c r="A45" s="140"/>
      <c r="B45" s="52"/>
      <c r="C45" s="111"/>
      <c r="D45" s="111"/>
      <c r="E45" s="148"/>
      <c r="F45" s="43"/>
      <c r="G45" s="43"/>
      <c r="H45" s="43"/>
      <c r="I45" s="43"/>
      <c r="J45" s="43"/>
      <c r="K45" s="43"/>
      <c r="L45" s="43"/>
      <c r="M45" s="43"/>
      <c r="N45" s="43"/>
      <c r="O45" s="43"/>
      <c r="P45" s="43"/>
      <c r="Q45" s="43"/>
      <c r="R45" s="43"/>
      <c r="S45" s="43"/>
      <c r="T45" s="43"/>
      <c r="U45" s="43"/>
      <c r="V45" s="43"/>
      <c r="W45" s="43"/>
      <c r="X45" s="43"/>
      <c r="Y45" s="43"/>
    </row>
    <row r="46">
      <c r="A46" s="142" t="s">
        <v>222</v>
      </c>
      <c r="B46" s="5"/>
      <c r="C46" s="159"/>
      <c r="D46" s="115"/>
      <c r="E46" s="160"/>
      <c r="F46" s="58"/>
      <c r="G46" s="58"/>
      <c r="H46" s="58"/>
      <c r="I46" s="58"/>
      <c r="J46" s="58"/>
      <c r="K46" s="58"/>
      <c r="L46" s="58"/>
      <c r="M46" s="58"/>
      <c r="N46" s="58"/>
      <c r="O46" s="58"/>
      <c r="P46" s="58"/>
      <c r="Q46" s="58"/>
      <c r="R46" s="58"/>
      <c r="S46" s="58"/>
      <c r="T46" s="58"/>
      <c r="U46" s="58"/>
      <c r="V46" s="58"/>
      <c r="W46" s="58"/>
      <c r="X46" s="58"/>
      <c r="Y46" s="58"/>
    </row>
    <row r="47">
      <c r="A47" s="140"/>
      <c r="B47" s="145" t="s">
        <v>223</v>
      </c>
      <c r="C47" s="146" t="s">
        <v>224</v>
      </c>
      <c r="D47" s="147">
        <f>'Revenues 2022'!F9</f>
        <v>24943496</v>
      </c>
      <c r="E47" s="148"/>
      <c r="F47" s="43"/>
      <c r="G47" s="43"/>
      <c r="H47" s="43"/>
      <c r="I47" s="43"/>
      <c r="J47" s="43"/>
      <c r="K47" s="43"/>
      <c r="L47" s="43"/>
      <c r="M47" s="43"/>
      <c r="N47" s="43"/>
      <c r="O47" s="43"/>
      <c r="P47" s="43"/>
      <c r="Q47" s="43"/>
      <c r="R47" s="43"/>
      <c r="S47" s="43"/>
      <c r="T47" s="43"/>
      <c r="U47" s="43"/>
      <c r="V47" s="43"/>
      <c r="W47" s="43"/>
      <c r="X47" s="43"/>
      <c r="Y47" s="43"/>
    </row>
    <row r="48">
      <c r="A48" s="140"/>
      <c r="B48" s="49"/>
      <c r="C48" s="146" t="s">
        <v>225</v>
      </c>
      <c r="D48" s="147">
        <f>'Expenses 2022'!F40</f>
        <v>513583</v>
      </c>
      <c r="E48" s="148"/>
      <c r="F48" s="43"/>
      <c r="G48" s="43"/>
      <c r="H48" s="43"/>
      <c r="I48" s="43"/>
      <c r="J48" s="43"/>
      <c r="K48" s="43"/>
      <c r="L48" s="43"/>
      <c r="M48" s="43"/>
      <c r="N48" s="43"/>
      <c r="O48" s="43"/>
      <c r="P48" s="43"/>
      <c r="Q48" s="43"/>
      <c r="R48" s="43"/>
      <c r="S48" s="43"/>
      <c r="T48" s="43"/>
      <c r="U48" s="43"/>
      <c r="V48" s="43"/>
      <c r="W48" s="43"/>
      <c r="X48" s="43"/>
      <c r="Y48" s="43"/>
    </row>
    <row r="49">
      <c r="A49" s="140"/>
      <c r="B49" s="49"/>
      <c r="C49" s="149" t="s">
        <v>226</v>
      </c>
      <c r="D49" s="167">
        <f>if(D48=0, "$0",D47/D48)</f>
        <v>48.56760446</v>
      </c>
      <c r="E49" s="151" t="s">
        <v>227</v>
      </c>
      <c r="F49" s="43"/>
      <c r="G49" s="43"/>
      <c r="H49" s="43"/>
      <c r="I49" s="43"/>
      <c r="J49" s="43"/>
      <c r="K49" s="43"/>
      <c r="L49" s="43"/>
      <c r="M49" s="43"/>
      <c r="N49" s="43"/>
      <c r="O49" s="43"/>
      <c r="P49" s="43"/>
      <c r="Q49" s="43"/>
      <c r="R49" s="43"/>
      <c r="S49" s="43"/>
      <c r="T49" s="43"/>
      <c r="U49" s="43"/>
      <c r="V49" s="43"/>
      <c r="W49" s="43"/>
      <c r="X49" s="43"/>
      <c r="Y49" s="43"/>
    </row>
    <row r="50">
      <c r="A50" s="140"/>
      <c r="B50" s="52"/>
      <c r="C50" s="111"/>
      <c r="D50" s="111"/>
      <c r="E50" s="148"/>
      <c r="F50" s="43"/>
      <c r="G50" s="43"/>
      <c r="H50" s="43"/>
      <c r="I50" s="43"/>
      <c r="J50" s="43"/>
      <c r="K50" s="43"/>
      <c r="L50" s="43"/>
      <c r="M50" s="43"/>
      <c r="N50" s="43"/>
      <c r="O50" s="43"/>
      <c r="P50" s="43"/>
      <c r="Q50" s="43"/>
      <c r="R50" s="43"/>
      <c r="S50" s="43"/>
      <c r="T50" s="43"/>
      <c r="U50" s="43"/>
      <c r="V50" s="43"/>
      <c r="W50" s="43"/>
      <c r="X50" s="43"/>
      <c r="Y50" s="43"/>
    </row>
    <row r="51">
      <c r="A51" s="168" t="s">
        <v>228</v>
      </c>
      <c r="B51" s="5"/>
      <c r="C51" s="159"/>
      <c r="D51" s="115"/>
      <c r="E51" s="160"/>
      <c r="F51" s="58"/>
      <c r="G51" s="58"/>
      <c r="H51" s="58"/>
      <c r="I51" s="58"/>
      <c r="J51" s="58"/>
      <c r="K51" s="58"/>
      <c r="L51" s="58"/>
      <c r="M51" s="58"/>
      <c r="N51" s="58"/>
      <c r="O51" s="58"/>
      <c r="P51" s="58"/>
      <c r="Q51" s="58"/>
      <c r="R51" s="58"/>
      <c r="S51" s="58"/>
      <c r="T51" s="58"/>
      <c r="U51" s="58"/>
      <c r="V51" s="58"/>
      <c r="W51" s="58"/>
      <c r="X51" s="58"/>
      <c r="Y51" s="58"/>
    </row>
    <row r="52">
      <c r="A52" s="140"/>
      <c r="B52" s="145" t="s">
        <v>229</v>
      </c>
      <c r="C52" s="146" t="s">
        <v>230</v>
      </c>
      <c r="D52" s="147">
        <f>sum('Balance Sheet 2022'!E2:E10)</f>
        <v>13636028</v>
      </c>
      <c r="E52" s="148"/>
      <c r="F52" s="43"/>
      <c r="G52" s="43"/>
      <c r="H52" s="43"/>
      <c r="I52" s="43"/>
      <c r="J52" s="43"/>
      <c r="K52" s="43"/>
      <c r="L52" s="43"/>
      <c r="M52" s="43"/>
      <c r="N52" s="43"/>
      <c r="O52" s="43"/>
      <c r="P52" s="43"/>
      <c r="Q52" s="43"/>
      <c r="R52" s="43"/>
      <c r="S52" s="43"/>
      <c r="T52" s="43"/>
      <c r="U52" s="43"/>
      <c r="V52" s="43"/>
      <c r="W52" s="43"/>
      <c r="X52" s="43"/>
      <c r="Y52" s="43"/>
    </row>
    <row r="53">
      <c r="A53" s="140"/>
      <c r="B53" s="49"/>
      <c r="C53" s="146" t="s">
        <v>231</v>
      </c>
      <c r="D53" s="147">
        <f>sum('Balance Sheet 2022'!E19:E22)</f>
        <v>6109413</v>
      </c>
      <c r="E53" s="148"/>
      <c r="F53" s="43"/>
      <c r="G53" s="43"/>
      <c r="H53" s="43"/>
      <c r="I53" s="43"/>
      <c r="J53" s="43"/>
      <c r="K53" s="43"/>
      <c r="L53" s="43"/>
      <c r="M53" s="43"/>
      <c r="N53" s="43"/>
      <c r="O53" s="43"/>
      <c r="P53" s="43"/>
      <c r="Q53" s="43"/>
      <c r="R53" s="43"/>
      <c r="S53" s="43"/>
      <c r="T53" s="43"/>
      <c r="U53" s="43"/>
      <c r="V53" s="43"/>
      <c r="W53" s="43"/>
      <c r="X53" s="43"/>
      <c r="Y53" s="43"/>
    </row>
    <row r="54">
      <c r="A54" s="140"/>
      <c r="B54" s="49"/>
      <c r="C54" s="149" t="s">
        <v>232</v>
      </c>
      <c r="D54" s="169">
        <f>D52/D53</f>
        <v>2.23197024</v>
      </c>
      <c r="E54" s="151" t="s">
        <v>233</v>
      </c>
      <c r="F54" s="43"/>
      <c r="G54" s="43"/>
      <c r="H54" s="43"/>
      <c r="I54" s="43"/>
      <c r="J54" s="43"/>
      <c r="K54" s="43"/>
      <c r="L54" s="43"/>
      <c r="M54" s="43"/>
      <c r="N54" s="43"/>
      <c r="O54" s="43"/>
      <c r="P54" s="43"/>
      <c r="Q54" s="43"/>
      <c r="R54" s="43"/>
      <c r="S54" s="43"/>
      <c r="T54" s="43"/>
      <c r="U54" s="43"/>
      <c r="V54" s="43"/>
      <c r="W54" s="43"/>
      <c r="X54" s="43"/>
      <c r="Y54" s="43"/>
    </row>
    <row r="55">
      <c r="A55" s="140"/>
      <c r="B55" s="52"/>
      <c r="C55" s="111"/>
      <c r="D55" s="111"/>
      <c r="E55" s="148"/>
      <c r="F55" s="43"/>
      <c r="G55" s="43"/>
      <c r="H55" s="43"/>
      <c r="I55" s="43"/>
      <c r="J55" s="43"/>
      <c r="K55" s="43"/>
      <c r="L55" s="43"/>
      <c r="M55" s="43"/>
      <c r="N55" s="43"/>
      <c r="O55" s="43"/>
      <c r="P55" s="43"/>
      <c r="Q55" s="43"/>
      <c r="R55" s="43"/>
      <c r="S55" s="43"/>
      <c r="T55" s="43"/>
      <c r="U55" s="43"/>
      <c r="V55" s="43"/>
      <c r="W55" s="43"/>
      <c r="X55" s="43"/>
      <c r="Y55" s="43"/>
    </row>
    <row r="56">
      <c r="A56" s="142" t="s">
        <v>234</v>
      </c>
      <c r="B56" s="5"/>
      <c r="C56" s="159"/>
      <c r="D56" s="115"/>
      <c r="E56" s="160"/>
      <c r="F56" s="58"/>
      <c r="G56" s="58"/>
      <c r="H56" s="58"/>
      <c r="I56" s="58"/>
      <c r="J56" s="58"/>
      <c r="K56" s="58"/>
      <c r="L56" s="58"/>
      <c r="M56" s="58"/>
      <c r="N56" s="58"/>
      <c r="O56" s="58"/>
      <c r="P56" s="58"/>
      <c r="Q56" s="58"/>
      <c r="R56" s="58"/>
      <c r="S56" s="58"/>
      <c r="T56" s="58"/>
      <c r="U56" s="58"/>
      <c r="V56" s="58"/>
      <c r="W56" s="58"/>
      <c r="X56" s="58"/>
      <c r="Y56" s="58"/>
    </row>
    <row r="57">
      <c r="A57" s="140"/>
      <c r="B57" s="145" t="s">
        <v>235</v>
      </c>
      <c r="C57" s="146" t="s">
        <v>236</v>
      </c>
      <c r="D57" s="147">
        <f>sum('Balance Sheet 2022'!E25:E26)</f>
        <v>0</v>
      </c>
      <c r="E57" s="148"/>
      <c r="F57" s="43"/>
      <c r="G57" s="43"/>
      <c r="H57" s="43"/>
      <c r="I57" s="43"/>
      <c r="J57" s="43"/>
      <c r="K57" s="43"/>
      <c r="L57" s="43"/>
      <c r="M57" s="43"/>
      <c r="N57" s="43"/>
      <c r="O57" s="43"/>
      <c r="P57" s="43"/>
      <c r="Q57" s="43"/>
      <c r="R57" s="43"/>
      <c r="S57" s="43"/>
      <c r="T57" s="43"/>
      <c r="U57" s="43"/>
      <c r="V57" s="43"/>
      <c r="W57" s="43"/>
      <c r="X57" s="43"/>
      <c r="Y57" s="43"/>
    </row>
    <row r="58">
      <c r="A58" s="140"/>
      <c r="B58" s="49"/>
      <c r="C58" s="146" t="s">
        <v>237</v>
      </c>
      <c r="D58" s="147">
        <f>'Balance Sheet 2022'!E18</f>
        <v>16757353</v>
      </c>
      <c r="E58" s="148"/>
      <c r="F58" s="43"/>
      <c r="G58" s="43"/>
      <c r="H58" s="43"/>
      <c r="I58" s="43"/>
      <c r="J58" s="43"/>
      <c r="K58" s="43"/>
      <c r="L58" s="43"/>
      <c r="M58" s="43"/>
      <c r="N58" s="43"/>
      <c r="O58" s="43"/>
      <c r="P58" s="43"/>
      <c r="Q58" s="43"/>
      <c r="R58" s="43"/>
      <c r="S58" s="43"/>
      <c r="T58" s="43"/>
      <c r="U58" s="43"/>
      <c r="V58" s="43"/>
      <c r="W58" s="43"/>
      <c r="X58" s="43"/>
      <c r="Y58" s="43"/>
    </row>
    <row r="59">
      <c r="A59" s="140"/>
      <c r="B59" s="49"/>
      <c r="C59" s="149" t="s">
        <v>238</v>
      </c>
      <c r="D59" s="170">
        <f>D57/D58</f>
        <v>0</v>
      </c>
      <c r="E59" s="151" t="s">
        <v>239</v>
      </c>
      <c r="F59" s="43"/>
      <c r="G59" s="43"/>
      <c r="H59" s="43"/>
      <c r="I59" s="43"/>
      <c r="J59" s="43"/>
      <c r="K59" s="43"/>
      <c r="L59" s="43"/>
      <c r="M59" s="43"/>
      <c r="N59" s="43"/>
      <c r="O59" s="43"/>
      <c r="P59" s="43"/>
      <c r="Q59" s="43"/>
      <c r="R59" s="43"/>
      <c r="S59" s="43"/>
      <c r="T59" s="43"/>
      <c r="U59" s="43"/>
      <c r="V59" s="43"/>
      <c r="W59" s="43"/>
      <c r="X59" s="43"/>
      <c r="Y59" s="43"/>
    </row>
    <row r="60">
      <c r="A60" s="140"/>
      <c r="B60" s="52"/>
      <c r="C60" s="111"/>
      <c r="D60" s="111"/>
      <c r="E60" s="148"/>
      <c r="F60" s="43"/>
      <c r="G60" s="43"/>
      <c r="H60" s="43"/>
      <c r="I60" s="43"/>
      <c r="J60" s="43"/>
      <c r="K60" s="43"/>
      <c r="L60" s="43"/>
      <c r="M60" s="43"/>
      <c r="N60" s="43"/>
      <c r="O60" s="43"/>
      <c r="P60" s="43"/>
      <c r="Q60" s="43"/>
      <c r="R60" s="43"/>
      <c r="S60" s="43"/>
      <c r="T60" s="43"/>
      <c r="U60" s="43"/>
      <c r="V60" s="43"/>
      <c r="W60" s="43"/>
      <c r="X60" s="43"/>
      <c r="Y60" s="43"/>
    </row>
    <row r="61">
      <c r="A61" s="43"/>
      <c r="B61" s="171"/>
      <c r="C61" s="43"/>
      <c r="D61" s="43"/>
      <c r="E61" s="172"/>
      <c r="F61" s="43"/>
      <c r="G61" s="43"/>
      <c r="H61" s="43"/>
      <c r="I61" s="43"/>
      <c r="J61" s="43"/>
      <c r="K61" s="43"/>
      <c r="L61" s="43"/>
      <c r="M61" s="43"/>
      <c r="N61" s="43"/>
      <c r="O61" s="43"/>
      <c r="P61" s="43"/>
      <c r="Q61" s="43"/>
      <c r="R61" s="43"/>
      <c r="S61" s="43"/>
      <c r="T61" s="43"/>
      <c r="U61" s="43"/>
      <c r="V61" s="43"/>
      <c r="W61" s="43"/>
      <c r="X61" s="43"/>
      <c r="Y61" s="43"/>
    </row>
    <row r="62">
      <c r="A62" s="43"/>
      <c r="B62" s="171"/>
      <c r="C62" s="43"/>
      <c r="D62" s="43"/>
      <c r="E62" s="172"/>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1"/>
      <c r="C64" s="43"/>
      <c r="D64" s="43"/>
      <c r="E64" s="172"/>
      <c r="F64" s="43"/>
      <c r="G64" s="43"/>
      <c r="H64" s="43"/>
      <c r="I64" s="43"/>
      <c r="J64" s="43"/>
      <c r="K64" s="43"/>
      <c r="L64" s="43"/>
      <c r="M64" s="43"/>
      <c r="N64" s="43"/>
      <c r="O64" s="43"/>
      <c r="P64" s="43"/>
      <c r="Q64" s="43"/>
      <c r="R64" s="43"/>
      <c r="S64" s="43"/>
      <c r="T64" s="43"/>
      <c r="U64" s="43"/>
      <c r="V64" s="43"/>
      <c r="W64" s="43"/>
      <c r="X64" s="43"/>
      <c r="Y64" s="43"/>
    </row>
    <row r="65">
      <c r="A65" s="43"/>
      <c r="B65" s="171"/>
      <c r="C65" s="43"/>
      <c r="D65" s="43"/>
      <c r="E65" s="172"/>
      <c r="F65" s="43"/>
      <c r="G65" s="43"/>
      <c r="H65" s="43"/>
      <c r="I65" s="43"/>
      <c r="J65" s="43"/>
      <c r="K65" s="43"/>
      <c r="L65" s="43"/>
      <c r="M65" s="43"/>
      <c r="N65" s="43"/>
      <c r="O65" s="43"/>
      <c r="P65" s="43"/>
      <c r="Q65" s="43"/>
      <c r="R65" s="43"/>
      <c r="S65" s="43"/>
      <c r="T65" s="43"/>
      <c r="U65" s="43"/>
      <c r="V65" s="43"/>
      <c r="W65" s="43"/>
      <c r="X65" s="43"/>
      <c r="Y65" s="43"/>
    </row>
    <row r="66">
      <c r="A66" s="43"/>
      <c r="B66" s="171"/>
      <c r="C66" s="43"/>
      <c r="D66" s="43"/>
      <c r="E66" s="172"/>
      <c r="F66" s="43"/>
      <c r="G66" s="43"/>
      <c r="H66" s="43"/>
      <c r="I66" s="43"/>
      <c r="J66" s="43"/>
      <c r="K66" s="43"/>
      <c r="L66" s="43"/>
      <c r="M66" s="43"/>
      <c r="N66" s="43"/>
      <c r="O66" s="43"/>
      <c r="P66" s="43"/>
      <c r="Q66" s="43"/>
      <c r="R66" s="43"/>
      <c r="S66" s="43"/>
      <c r="T66" s="43"/>
      <c r="U66" s="43"/>
      <c r="V66" s="43"/>
      <c r="W66" s="43"/>
      <c r="X66" s="43"/>
      <c r="Y66" s="43"/>
    </row>
    <row r="67">
      <c r="A67" s="43"/>
      <c r="B67" s="171"/>
      <c r="C67" s="43"/>
      <c r="D67" s="43"/>
      <c r="E67" s="172"/>
      <c r="F67" s="43"/>
      <c r="G67" s="43"/>
      <c r="H67" s="43"/>
      <c r="I67" s="43"/>
      <c r="J67" s="43"/>
      <c r="K67" s="43"/>
      <c r="L67" s="43"/>
      <c r="M67" s="43"/>
      <c r="N67" s="43"/>
      <c r="O67" s="43"/>
      <c r="P67" s="43"/>
      <c r="Q67" s="43"/>
      <c r="R67" s="43"/>
      <c r="S67" s="43"/>
      <c r="T67" s="43"/>
      <c r="U67" s="43"/>
      <c r="V67" s="43"/>
      <c r="W67" s="43"/>
      <c r="X67" s="43"/>
      <c r="Y67" s="43"/>
    </row>
    <row r="68">
      <c r="A68" s="43"/>
      <c r="B68" s="171"/>
      <c r="C68" s="43"/>
      <c r="D68" s="43"/>
      <c r="E68" s="172"/>
      <c r="F68" s="43"/>
      <c r="G68" s="43"/>
      <c r="H68" s="43"/>
      <c r="I68" s="43"/>
      <c r="J68" s="43"/>
      <c r="K68" s="43"/>
      <c r="L68" s="43"/>
      <c r="M68" s="43"/>
      <c r="N68" s="43"/>
      <c r="O68" s="43"/>
      <c r="P68" s="43"/>
      <c r="Q68" s="43"/>
      <c r="R68" s="43"/>
      <c r="S68" s="43"/>
      <c r="T68" s="43"/>
      <c r="U68" s="43"/>
      <c r="V68" s="43"/>
      <c r="W68" s="43"/>
      <c r="X68" s="43"/>
      <c r="Y68" s="43"/>
    </row>
    <row r="69">
      <c r="A69" s="43"/>
      <c r="B69" s="171"/>
      <c r="C69" s="43"/>
      <c r="D69" s="43"/>
      <c r="E69" s="172"/>
      <c r="F69" s="43"/>
      <c r="G69" s="43"/>
      <c r="H69" s="43"/>
      <c r="I69" s="43"/>
      <c r="J69" s="43"/>
      <c r="K69" s="43"/>
      <c r="L69" s="43"/>
      <c r="M69" s="43"/>
      <c r="N69" s="43"/>
      <c r="O69" s="43"/>
      <c r="P69" s="43"/>
      <c r="Q69" s="43"/>
      <c r="R69" s="43"/>
      <c r="S69" s="43"/>
      <c r="T69" s="43"/>
      <c r="U69" s="43"/>
      <c r="V69" s="43"/>
      <c r="W69" s="43"/>
      <c r="X69" s="43"/>
      <c r="Y69" s="43"/>
    </row>
    <row r="70">
      <c r="A70" s="43"/>
      <c r="B70" s="171"/>
      <c r="C70" s="43"/>
      <c r="D70" s="43"/>
      <c r="E70" s="172"/>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2"/>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2"/>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2"/>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2"/>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2"/>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2"/>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2"/>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2"/>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2"/>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2"/>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2"/>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2"/>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2"/>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2"/>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2"/>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2"/>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2"/>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2"/>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2"/>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2"/>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2"/>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2"/>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2"/>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2"/>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2"/>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2"/>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2"/>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2"/>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2"/>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2"/>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2"/>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2"/>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2"/>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2"/>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2"/>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2"/>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2"/>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2"/>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2"/>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2"/>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2"/>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2"/>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2"/>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2"/>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2"/>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2"/>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2"/>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2"/>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2"/>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2"/>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2"/>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2"/>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2"/>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2"/>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2"/>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2"/>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2"/>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2"/>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2"/>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2"/>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2"/>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2"/>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2"/>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2"/>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2"/>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2"/>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2"/>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2"/>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2"/>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2"/>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2"/>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2"/>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2"/>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2"/>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2"/>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2"/>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2"/>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2"/>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2"/>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2"/>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2"/>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2"/>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2"/>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2"/>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2"/>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2"/>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2"/>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2"/>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2"/>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2"/>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2"/>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2"/>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2"/>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2"/>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2"/>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2"/>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2"/>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2"/>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2"/>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2"/>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2"/>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2"/>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2"/>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2"/>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2"/>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2"/>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2"/>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2"/>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2"/>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2"/>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2"/>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2"/>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2"/>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2"/>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2"/>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2"/>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2"/>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2"/>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2"/>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2"/>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2"/>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2"/>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2"/>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2"/>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2"/>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2"/>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2"/>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2"/>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2"/>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2"/>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2"/>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2"/>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2"/>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2"/>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2"/>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2"/>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2"/>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2"/>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2"/>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2"/>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2"/>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2"/>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2"/>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2"/>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2"/>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2"/>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2"/>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2"/>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2"/>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2"/>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2"/>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2"/>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2"/>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2"/>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2"/>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2"/>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2"/>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2"/>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2"/>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2"/>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2"/>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2"/>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2"/>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2"/>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2"/>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2"/>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2"/>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2"/>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2"/>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2"/>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2"/>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2"/>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2"/>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2"/>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2"/>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2"/>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2"/>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2"/>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2"/>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2"/>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2"/>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2"/>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2"/>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2"/>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2"/>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2"/>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2"/>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2"/>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2"/>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2"/>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2"/>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2"/>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2"/>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2"/>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2"/>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2"/>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2"/>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2"/>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2"/>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2"/>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2"/>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2"/>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2"/>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2"/>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2"/>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2"/>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2"/>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2"/>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2"/>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2"/>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2"/>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2"/>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2"/>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2"/>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2"/>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2"/>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2"/>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2"/>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2"/>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2"/>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2"/>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2"/>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2"/>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2"/>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2"/>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2"/>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2"/>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2"/>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2"/>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2"/>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2"/>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2"/>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2"/>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2"/>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2"/>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2"/>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2"/>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2"/>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2"/>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2"/>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2"/>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2"/>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2"/>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2"/>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2"/>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2"/>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2"/>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2"/>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2"/>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2"/>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2"/>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2"/>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2"/>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2"/>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2"/>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2"/>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2"/>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2"/>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2"/>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2"/>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2"/>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2"/>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2"/>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2"/>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2"/>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2"/>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2"/>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2"/>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2"/>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2"/>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2"/>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2"/>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2"/>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2"/>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2"/>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2"/>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2"/>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2"/>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2"/>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2"/>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2"/>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2"/>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2"/>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2"/>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2"/>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2"/>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2"/>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2"/>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2"/>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2"/>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2"/>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2"/>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2"/>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2"/>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2"/>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2"/>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2"/>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2"/>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2"/>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2"/>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2"/>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2"/>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2"/>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2"/>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2"/>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2"/>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2"/>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2"/>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2"/>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2"/>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2"/>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2"/>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2"/>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2"/>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2"/>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2"/>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2"/>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2"/>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2"/>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2"/>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2"/>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2"/>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2"/>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2"/>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2"/>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2"/>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2"/>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2"/>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2"/>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2"/>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2"/>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2"/>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2"/>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2"/>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2"/>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2"/>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2"/>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2"/>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2"/>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2"/>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2"/>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2"/>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2"/>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2"/>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2"/>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2"/>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2"/>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2"/>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2"/>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2"/>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2"/>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2"/>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2"/>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2"/>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2"/>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2"/>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2"/>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2"/>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2"/>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2"/>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2"/>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2"/>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2"/>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2"/>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2"/>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2"/>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2"/>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2"/>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2"/>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2"/>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2"/>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2"/>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2"/>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2"/>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2"/>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2"/>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2"/>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2"/>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2"/>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2"/>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2"/>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2"/>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2"/>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2"/>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2"/>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2"/>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2"/>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2"/>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2"/>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2"/>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2"/>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2"/>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2"/>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2"/>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2"/>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2"/>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2"/>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2"/>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2"/>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2"/>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2"/>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2"/>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2"/>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2"/>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2"/>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2"/>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2"/>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2"/>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2"/>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2"/>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2"/>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2"/>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2"/>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2"/>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2"/>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2"/>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2"/>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2"/>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2"/>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2"/>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2"/>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2"/>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2"/>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2"/>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2"/>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2"/>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2"/>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2"/>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2"/>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2"/>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2"/>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2"/>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2"/>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2"/>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2"/>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2"/>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2"/>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2"/>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2"/>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2"/>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2"/>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2"/>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2"/>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2"/>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2"/>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2"/>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2"/>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2"/>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2"/>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2"/>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2"/>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2"/>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2"/>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2"/>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2"/>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2"/>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2"/>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2"/>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2"/>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2"/>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2"/>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2"/>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2"/>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2"/>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2"/>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2"/>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2"/>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2"/>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2"/>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2"/>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2"/>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2"/>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2"/>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2"/>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2"/>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2"/>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2"/>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2"/>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2"/>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2"/>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2"/>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2"/>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2"/>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2"/>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2"/>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2"/>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2"/>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2"/>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2"/>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2"/>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2"/>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2"/>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2"/>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2"/>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2"/>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2"/>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2"/>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2"/>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2"/>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2"/>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2"/>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2"/>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2"/>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2"/>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2"/>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2"/>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2"/>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2"/>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2"/>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2"/>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2"/>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2"/>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2"/>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2"/>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2"/>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2"/>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2"/>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2"/>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2"/>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2"/>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2"/>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2"/>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2"/>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2"/>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2"/>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2"/>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2"/>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2"/>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2"/>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2"/>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2"/>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2"/>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2"/>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2"/>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2"/>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2"/>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2"/>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2"/>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2"/>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2"/>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2"/>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2"/>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2"/>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2"/>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2"/>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2"/>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2"/>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2"/>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2"/>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2"/>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2"/>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2"/>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2"/>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2"/>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2"/>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2"/>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2"/>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2"/>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2"/>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2"/>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2"/>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2"/>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2"/>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2"/>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2"/>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2"/>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2"/>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2"/>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2"/>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2"/>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2"/>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2"/>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2"/>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2"/>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2"/>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2"/>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2"/>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2"/>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2"/>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2"/>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2"/>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2"/>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2"/>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2"/>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2"/>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2"/>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2"/>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2"/>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2"/>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2"/>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2"/>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2"/>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2"/>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2"/>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2"/>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2"/>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2"/>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2"/>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2"/>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2"/>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2"/>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2"/>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2"/>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2"/>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2"/>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2"/>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2"/>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2"/>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2"/>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2"/>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2"/>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2"/>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2"/>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2"/>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2"/>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2"/>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2"/>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2"/>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2"/>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2"/>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2"/>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2"/>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2"/>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2"/>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2"/>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2"/>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2"/>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2"/>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2"/>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2"/>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2"/>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2"/>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2"/>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2"/>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2"/>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2"/>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2"/>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2"/>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2"/>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2"/>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2"/>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2"/>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2"/>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2"/>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2"/>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2"/>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2"/>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2"/>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2"/>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2"/>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2"/>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2"/>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2"/>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2"/>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2"/>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2"/>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2"/>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2"/>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2"/>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2"/>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2"/>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2"/>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2"/>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2"/>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2"/>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2"/>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2"/>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2"/>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2"/>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2"/>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2"/>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2"/>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2"/>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2"/>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2"/>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2"/>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2"/>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2"/>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2"/>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2"/>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2"/>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2"/>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2"/>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2"/>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2"/>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2"/>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2"/>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2"/>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2"/>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2"/>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2"/>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2"/>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2"/>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2"/>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2"/>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2"/>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2"/>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2"/>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2"/>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2"/>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2"/>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2"/>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2"/>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2"/>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2"/>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2"/>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2"/>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2"/>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2"/>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2"/>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2"/>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2"/>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2"/>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2"/>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2"/>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2"/>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2"/>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2"/>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2"/>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2"/>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2"/>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2"/>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2"/>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2"/>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2"/>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2"/>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2"/>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2"/>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2"/>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2"/>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2"/>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2"/>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2"/>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2"/>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2"/>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2"/>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2"/>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2"/>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2"/>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2"/>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2"/>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2"/>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2"/>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2"/>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2"/>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2"/>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2"/>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2"/>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2"/>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2"/>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2"/>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2"/>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2"/>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2"/>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2"/>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2"/>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2"/>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2"/>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2"/>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2"/>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2"/>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2"/>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2"/>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2"/>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2"/>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2"/>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2"/>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2"/>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2"/>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2"/>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2"/>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2"/>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2"/>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2"/>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2"/>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2"/>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2"/>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2"/>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2"/>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2"/>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2"/>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2"/>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2"/>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2"/>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2"/>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2"/>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2"/>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2"/>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2"/>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2"/>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2"/>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2"/>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2"/>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2"/>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2"/>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2"/>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2"/>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2"/>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2"/>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2"/>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2"/>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2"/>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2"/>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2"/>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2"/>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2"/>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2"/>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2"/>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2"/>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2"/>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2"/>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2"/>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2"/>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2"/>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2"/>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2"/>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2"/>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2"/>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2"/>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2"/>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2"/>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2"/>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2"/>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2"/>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2"/>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2"/>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2"/>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2"/>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2"/>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2"/>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2"/>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2"/>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2"/>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2"/>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2"/>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2"/>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2"/>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2"/>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2"/>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2"/>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2"/>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2"/>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2"/>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2"/>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2"/>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2"/>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2"/>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2"/>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2"/>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2"/>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2"/>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2"/>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2"/>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2"/>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2"/>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2"/>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2"/>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2"/>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2"/>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2"/>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2"/>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2"/>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2"/>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2"/>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2"/>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2"/>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2"/>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2"/>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2"/>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2"/>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2"/>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2"/>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2"/>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2"/>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2"/>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2"/>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2"/>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2"/>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2"/>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2"/>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2"/>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2"/>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2"/>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2"/>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2"/>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2"/>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2"/>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2"/>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2"/>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2"/>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2"/>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2"/>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2"/>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2"/>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2"/>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2"/>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2"/>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2"/>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2"/>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2"/>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2"/>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2"/>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2"/>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2"/>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2"/>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2"/>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2"/>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2"/>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2"/>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2"/>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2"/>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2"/>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2"/>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2"/>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2"/>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2"/>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2"/>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2"/>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2"/>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2"/>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2"/>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2"/>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2"/>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2"/>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2"/>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2"/>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2"/>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2"/>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2"/>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2"/>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2"/>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2"/>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2"/>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2"/>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2"/>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2"/>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2"/>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2"/>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2"/>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2"/>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2"/>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2"/>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2"/>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2"/>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2"/>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2"/>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2"/>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Neighborhood Legal Services Of LA County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16869.0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2.966594E7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8202980.0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37885789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332329.0</v>
      </c>
      <c r="G10" s="17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205517.0</v>
      </c>
      <c r="G11" s="17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3"/>
      <c r="H12" s="43"/>
      <c r="I12" s="174"/>
      <c r="J12" s="43"/>
      <c r="K12" s="43"/>
      <c r="L12" s="43"/>
      <c r="M12" s="43"/>
      <c r="N12" s="43"/>
      <c r="O12" s="43"/>
      <c r="P12" s="43"/>
      <c r="Q12" s="43"/>
      <c r="R12" s="43"/>
      <c r="S12" s="43"/>
      <c r="T12" s="43"/>
      <c r="U12" s="43"/>
      <c r="V12" s="43"/>
      <c r="W12" s="43"/>
      <c r="X12" s="43"/>
      <c r="Y12" s="43"/>
      <c r="Z12" s="43"/>
    </row>
    <row r="13">
      <c r="A13" s="49"/>
      <c r="B13" s="45" t="s">
        <v>52</v>
      </c>
      <c r="C13" s="175"/>
      <c r="D13" s="61"/>
      <c r="E13" s="61"/>
      <c r="F13" s="62">
        <v>0.0</v>
      </c>
      <c r="G13" s="173"/>
      <c r="H13" s="43"/>
      <c r="J13" s="173"/>
      <c r="K13" s="43"/>
      <c r="L13" s="43"/>
      <c r="M13" s="43"/>
      <c r="N13" s="43"/>
      <c r="O13" s="43"/>
      <c r="P13" s="43"/>
      <c r="Q13" s="43"/>
      <c r="R13" s="43"/>
      <c r="S13" s="43"/>
      <c r="T13" s="43"/>
      <c r="U13" s="43"/>
      <c r="V13" s="43"/>
      <c r="W13" s="43"/>
      <c r="X13" s="43"/>
      <c r="Y13" s="43"/>
      <c r="Z13" s="43"/>
    </row>
    <row r="14">
      <c r="A14" s="49"/>
      <c r="B14" s="45" t="s">
        <v>54</v>
      </c>
      <c r="C14" s="176"/>
      <c r="D14" s="61"/>
      <c r="E14" s="61"/>
      <c r="F14" s="62">
        <v>0.0</v>
      </c>
      <c r="G14" s="173"/>
      <c r="H14" s="43"/>
      <c r="J14" s="173"/>
      <c r="K14" s="43"/>
      <c r="L14" s="43"/>
      <c r="M14" s="43"/>
      <c r="N14" s="43"/>
      <c r="O14" s="43"/>
      <c r="P14" s="43"/>
      <c r="Q14" s="43"/>
      <c r="R14" s="43"/>
      <c r="S14" s="43"/>
      <c r="T14" s="43"/>
      <c r="U14" s="43"/>
      <c r="V14" s="43"/>
      <c r="W14" s="43"/>
      <c r="X14" s="43"/>
      <c r="Y14" s="43"/>
      <c r="Z14" s="43"/>
    </row>
    <row r="15">
      <c r="A15" s="52"/>
      <c r="B15" s="45" t="s">
        <v>56</v>
      </c>
      <c r="C15" s="176"/>
      <c r="D15" s="61"/>
      <c r="E15" s="61"/>
      <c r="F15" s="62">
        <v>0.0</v>
      </c>
      <c r="G15" s="43"/>
      <c r="H15" s="43"/>
      <c r="J15" s="17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537846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284484.0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69552.0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69081.0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471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471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3950270.0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3975541.0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-25271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-25271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161500.0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154608.0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6892</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241</v>
      </c>
      <c r="D39" s="74"/>
      <c r="E39" s="48">
        <v>73056.0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9356.0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82412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38772623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Neighborhood Legal Services Of LA County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4943673</v>
      </c>
      <c r="D3" s="177">
        <v>4943673.0</v>
      </c>
      <c r="E3" s="177">
        <v>0.0</v>
      </c>
      <c r="F3" s="177">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77801</v>
      </c>
      <c r="D4" s="177">
        <v>77801.0</v>
      </c>
      <c r="E4" s="177">
        <v>0.0</v>
      </c>
      <c r="F4" s="177">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177">
        <v>0.0</v>
      </c>
      <c r="E5" s="177">
        <v>0.0</v>
      </c>
      <c r="F5" s="177">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177">
        <v>0.0</v>
      </c>
      <c r="E6" s="177">
        <v>0.0</v>
      </c>
      <c r="F6" s="177">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742149</v>
      </c>
      <c r="D7" s="177">
        <v>264267.0</v>
      </c>
      <c r="E7" s="177">
        <v>426298.0</v>
      </c>
      <c r="F7" s="177">
        <v>51584.0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177">
        <v>0.0</v>
      </c>
      <c r="E8" s="177">
        <v>0.0</v>
      </c>
      <c r="F8" s="177">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15245336</v>
      </c>
      <c r="D9" s="177">
        <v>1.3448002E7</v>
      </c>
      <c r="E9" s="177">
        <v>1482407.0</v>
      </c>
      <c r="F9" s="177">
        <v>314927.0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551081</v>
      </c>
      <c r="D10" s="177">
        <v>482633.0</v>
      </c>
      <c r="E10" s="177">
        <v>63118.0</v>
      </c>
      <c r="F10" s="177">
        <v>5330.0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2685225</v>
      </c>
      <c r="D11" s="177">
        <v>2399025.0</v>
      </c>
      <c r="E11" s="177">
        <v>222246.0</v>
      </c>
      <c r="F11" s="177">
        <v>63954.0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1154877</v>
      </c>
      <c r="D12" s="177">
        <v>1000040.0</v>
      </c>
      <c r="E12" s="177">
        <v>148191.0</v>
      </c>
      <c r="F12" s="177">
        <v>6646.0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177">
        <v>0.0</v>
      </c>
      <c r="E13" s="177">
        <v>0.0</v>
      </c>
      <c r="F13" s="177">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177">
        <v>0.0</v>
      </c>
      <c r="E14" s="177">
        <v>0.0</v>
      </c>
      <c r="F14" s="177">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38739</v>
      </c>
      <c r="D15" s="177">
        <v>3388.0</v>
      </c>
      <c r="E15" s="177">
        <v>35351.0</v>
      </c>
      <c r="F15" s="177">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54600</v>
      </c>
      <c r="D16" s="177">
        <v>0.0</v>
      </c>
      <c r="E16" s="177">
        <v>52368.0</v>
      </c>
      <c r="F16" s="177">
        <v>2232.0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177">
        <v>0.0</v>
      </c>
      <c r="E17" s="177">
        <v>0.0</v>
      </c>
      <c r="F17" s="177">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177">
        <v>0.0</v>
      </c>
      <c r="E18" s="177">
        <v>0.0</v>
      </c>
      <c r="F18" s="177">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177">
        <v>0.0</v>
      </c>
      <c r="E19" s="177">
        <v>0.0</v>
      </c>
      <c r="F19" s="177">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1408727</v>
      </c>
      <c r="D20" s="177">
        <v>1217654.0</v>
      </c>
      <c r="E20" s="177">
        <v>67648.0</v>
      </c>
      <c r="F20" s="177">
        <v>123425.0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31740</v>
      </c>
      <c r="D21" s="177">
        <v>18716.0</v>
      </c>
      <c r="E21" s="177">
        <v>11934.0</v>
      </c>
      <c r="F21" s="177">
        <v>1090.0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669588</v>
      </c>
      <c r="D22" s="177">
        <v>565598.0</v>
      </c>
      <c r="E22" s="177">
        <v>60621.0</v>
      </c>
      <c r="F22" s="177">
        <v>43369.0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335378</v>
      </c>
      <c r="D23" s="177">
        <v>196736.0</v>
      </c>
      <c r="E23" s="177">
        <v>133657.0</v>
      </c>
      <c r="F23" s="177">
        <v>4985.0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177">
        <v>0.0</v>
      </c>
      <c r="E24" s="177">
        <v>0.0</v>
      </c>
      <c r="F24" s="177">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641290</v>
      </c>
      <c r="D25" s="177">
        <v>528416.0</v>
      </c>
      <c r="E25" s="177">
        <v>104421.0</v>
      </c>
      <c r="F25" s="177">
        <v>8453.0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79604</v>
      </c>
      <c r="D26" s="177">
        <v>71323.0</v>
      </c>
      <c r="E26" s="177">
        <v>7625.0</v>
      </c>
      <c r="F26" s="177">
        <v>656.0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177">
        <v>0.0</v>
      </c>
      <c r="E27" s="177">
        <v>0.0</v>
      </c>
      <c r="F27" s="177">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192159</v>
      </c>
      <c r="D28" s="177">
        <v>140921.0</v>
      </c>
      <c r="E28" s="177">
        <v>43043.0</v>
      </c>
      <c r="F28" s="177">
        <v>8195.0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177">
        <v>0.0</v>
      </c>
      <c r="E29" s="177">
        <v>0.0</v>
      </c>
      <c r="F29" s="177">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177">
        <v>0.0</v>
      </c>
      <c r="E30" s="177">
        <v>0.0</v>
      </c>
      <c r="F30" s="177">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275997</v>
      </c>
      <c r="D31" s="177">
        <v>202173.0</v>
      </c>
      <c r="E31" s="177">
        <v>73824.0</v>
      </c>
      <c r="F31" s="177">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79088</v>
      </c>
      <c r="D32" s="177">
        <v>71203.0</v>
      </c>
      <c r="E32" s="177">
        <v>6577.0</v>
      </c>
      <c r="F32" s="177">
        <v>1308.0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177">
        <v>0.0</v>
      </c>
      <c r="E33" s="177">
        <v>0.0</v>
      </c>
      <c r="F33" s="177">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107587</v>
      </c>
      <c r="D34" s="177">
        <v>100774.0</v>
      </c>
      <c r="E34" s="177">
        <v>4300.0</v>
      </c>
      <c r="F34" s="177">
        <v>2513.0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72918</v>
      </c>
      <c r="D35" s="177">
        <v>72918.0</v>
      </c>
      <c r="E35" s="177">
        <v>0.0</v>
      </c>
      <c r="F35" s="177">
        <v>0.0</v>
      </c>
      <c r="G35" s="43"/>
      <c r="H35" s="43"/>
      <c r="I35" s="43"/>
      <c r="J35" s="43"/>
      <c r="K35" s="43"/>
      <c r="L35" s="43"/>
      <c r="M35" s="43"/>
      <c r="N35" s="43"/>
      <c r="O35" s="43"/>
      <c r="P35" s="43"/>
      <c r="Q35" s="43"/>
      <c r="R35" s="43"/>
      <c r="S35" s="43"/>
      <c r="T35" s="43"/>
      <c r="U35" s="43"/>
      <c r="V35" s="43"/>
      <c r="W35" s="43"/>
      <c r="X35" s="43"/>
      <c r="Y35" s="43"/>
      <c r="Z35" s="43"/>
    </row>
    <row r="36">
      <c r="A36" s="45" t="s">
        <v>50</v>
      </c>
      <c r="B36" s="102" t="s">
        <v>243</v>
      </c>
      <c r="C36" s="98">
        <f t="shared" si="1"/>
        <v>63596</v>
      </c>
      <c r="D36" s="177">
        <v>63596.0</v>
      </c>
      <c r="E36" s="177">
        <v>0.0</v>
      </c>
      <c r="F36" s="177">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44880</v>
      </c>
      <c r="D37" s="177">
        <v>22696.0</v>
      </c>
      <c r="E37" s="177">
        <v>11560.0</v>
      </c>
      <c r="F37" s="177">
        <v>10624.0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177">
        <v>0.0</v>
      </c>
      <c r="E38" s="177">
        <v>0.0</v>
      </c>
      <c r="F38" s="177">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177">
        <v>0.0</v>
      </c>
      <c r="E39" s="177">
        <v>0.0</v>
      </c>
      <c r="F39" s="177">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29496033</v>
      </c>
      <c r="D40" s="103">
        <f t="shared" si="2"/>
        <v>25891553</v>
      </c>
      <c r="E40" s="103">
        <f t="shared" si="2"/>
        <v>2955189</v>
      </c>
      <c r="F40" s="103">
        <f t="shared" si="2"/>
        <v>649291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Neighborhood Legal Services Of LA County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4">
        <v>2674506.0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1"/>
      <c r="E3" s="114">
        <v>1.5629104E7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4">
        <v>6184033.0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1"/>
      <c r="E5" s="114">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4">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4">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1"/>
      <c r="E8" s="114">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1"/>
      <c r="E9" s="114">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4">
        <v>174211.0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4">
        <v>6529768.0</v>
      </c>
      <c r="E11" s="114">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4">
        <v>4581759.0</v>
      </c>
      <c r="E12" s="108">
        <f>D11-D12</f>
        <v>1948009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1"/>
      <c r="E13" s="114">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1"/>
      <c r="E14" s="114">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1"/>
      <c r="E15" s="114">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1"/>
      <c r="E16" s="114">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1"/>
      <c r="E17" s="114">
        <v>932068.0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5"/>
      <c r="E18" s="116">
        <f>sum(E2:E17)</f>
        <v>27541931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7">
        <v>17.0</v>
      </c>
      <c r="C19" s="118" t="s">
        <v>163</v>
      </c>
      <c r="D19" s="119"/>
      <c r="E19" s="114">
        <v>3279809.0</v>
      </c>
      <c r="F19" s="43"/>
      <c r="G19" s="43"/>
      <c r="H19" s="43"/>
      <c r="I19" s="43"/>
      <c r="J19" s="43"/>
      <c r="K19" s="43"/>
      <c r="L19" s="43"/>
      <c r="M19" s="43"/>
      <c r="N19" s="43"/>
      <c r="O19" s="43"/>
      <c r="P19" s="43"/>
      <c r="Q19" s="43"/>
      <c r="R19" s="43"/>
      <c r="S19" s="43"/>
      <c r="T19" s="43"/>
      <c r="U19" s="43"/>
      <c r="V19" s="43"/>
      <c r="W19" s="43"/>
      <c r="X19" s="43"/>
      <c r="Y19" s="43"/>
      <c r="Z19" s="43"/>
    </row>
    <row r="20">
      <c r="A20" s="49"/>
      <c r="B20" s="117">
        <v>18.0</v>
      </c>
      <c r="C20" s="118" t="s">
        <v>164</v>
      </c>
      <c r="D20" s="119"/>
      <c r="E20" s="114">
        <v>0.0</v>
      </c>
      <c r="F20" s="43"/>
      <c r="G20" s="43"/>
      <c r="H20" s="43"/>
      <c r="I20" s="43"/>
      <c r="J20" s="43"/>
      <c r="K20" s="43"/>
      <c r="L20" s="43"/>
      <c r="M20" s="43"/>
      <c r="N20" s="43"/>
      <c r="O20" s="43"/>
      <c r="P20" s="43"/>
      <c r="Q20" s="43"/>
      <c r="R20" s="43"/>
      <c r="S20" s="43"/>
      <c r="T20" s="43"/>
      <c r="U20" s="43"/>
      <c r="V20" s="43"/>
      <c r="W20" s="43"/>
      <c r="X20" s="43"/>
      <c r="Y20" s="43"/>
      <c r="Z20" s="43"/>
    </row>
    <row r="21">
      <c r="A21" s="49"/>
      <c r="B21" s="117">
        <v>19.0</v>
      </c>
      <c r="C21" s="118" t="s">
        <v>165</v>
      </c>
      <c r="D21" s="119"/>
      <c r="E21" s="114">
        <v>4749157.0</v>
      </c>
      <c r="F21" s="43"/>
      <c r="G21" s="43"/>
      <c r="H21" s="43"/>
      <c r="I21" s="43"/>
      <c r="J21" s="43"/>
      <c r="K21" s="43"/>
      <c r="L21" s="43"/>
      <c r="M21" s="43"/>
      <c r="N21" s="43"/>
      <c r="O21" s="43"/>
      <c r="P21" s="43"/>
      <c r="Q21" s="43"/>
      <c r="R21" s="43"/>
      <c r="S21" s="43"/>
      <c r="T21" s="43"/>
      <c r="U21" s="43"/>
      <c r="V21" s="43"/>
      <c r="W21" s="43"/>
      <c r="X21" s="43"/>
      <c r="Y21" s="43"/>
      <c r="Z21" s="43"/>
    </row>
    <row r="22">
      <c r="A22" s="49"/>
      <c r="B22" s="117">
        <v>20.0</v>
      </c>
      <c r="C22" s="118" t="s">
        <v>166</v>
      </c>
      <c r="D22" s="119"/>
      <c r="E22" s="114">
        <v>0.0</v>
      </c>
      <c r="F22" s="43"/>
      <c r="G22" s="43"/>
      <c r="H22" s="43"/>
      <c r="I22" s="43"/>
      <c r="J22" s="43"/>
      <c r="K22" s="43"/>
      <c r="L22" s="43"/>
      <c r="M22" s="43"/>
      <c r="N22" s="43"/>
      <c r="O22" s="43"/>
      <c r="P22" s="43"/>
      <c r="Q22" s="43"/>
      <c r="R22" s="43"/>
      <c r="S22" s="43"/>
      <c r="T22" s="43"/>
      <c r="U22" s="43"/>
      <c r="V22" s="43"/>
      <c r="W22" s="43"/>
      <c r="X22" s="43"/>
      <c r="Y22" s="43"/>
      <c r="Z22" s="43"/>
    </row>
    <row r="23">
      <c r="A23" s="49"/>
      <c r="B23" s="117">
        <v>21.0</v>
      </c>
      <c r="C23" s="118" t="s">
        <v>167</v>
      </c>
      <c r="D23" s="119"/>
      <c r="E23" s="132">
        <v>425391.0</v>
      </c>
      <c r="F23" s="43"/>
      <c r="G23" s="43"/>
      <c r="H23" s="43"/>
      <c r="I23" s="43"/>
      <c r="J23" s="43"/>
      <c r="K23" s="43"/>
      <c r="L23" s="43"/>
      <c r="M23" s="43"/>
      <c r="N23" s="43"/>
      <c r="O23" s="43"/>
      <c r="P23" s="43"/>
      <c r="Q23" s="43"/>
      <c r="R23" s="43"/>
      <c r="S23" s="43"/>
      <c r="T23" s="43"/>
      <c r="U23" s="43"/>
      <c r="V23" s="43"/>
      <c r="W23" s="43"/>
      <c r="X23" s="43"/>
      <c r="Y23" s="43"/>
      <c r="Z23" s="43"/>
    </row>
    <row r="24">
      <c r="A24" s="49"/>
      <c r="B24" s="117">
        <v>22.0</v>
      </c>
      <c r="C24" s="120" t="s">
        <v>168</v>
      </c>
      <c r="D24" s="121"/>
      <c r="E24" s="132">
        <v>0.0</v>
      </c>
      <c r="F24" s="43"/>
      <c r="G24" s="43"/>
      <c r="H24" s="43"/>
      <c r="I24" s="43"/>
      <c r="J24" s="43"/>
      <c r="K24" s="43"/>
      <c r="L24" s="43"/>
      <c r="M24" s="43"/>
      <c r="N24" s="43"/>
      <c r="O24" s="43"/>
      <c r="P24" s="43"/>
      <c r="Q24" s="43"/>
      <c r="R24" s="43"/>
      <c r="S24" s="43"/>
      <c r="T24" s="43"/>
      <c r="U24" s="43"/>
      <c r="V24" s="43"/>
      <c r="W24" s="43"/>
      <c r="X24" s="43"/>
      <c r="Y24" s="43"/>
      <c r="Z24" s="43"/>
    </row>
    <row r="25">
      <c r="A25" s="49"/>
      <c r="B25" s="117">
        <v>23.0</v>
      </c>
      <c r="C25" s="118" t="s">
        <v>169</v>
      </c>
      <c r="D25" s="122"/>
      <c r="E25" s="132">
        <v>0.0</v>
      </c>
      <c r="F25" s="43"/>
      <c r="G25" s="43"/>
      <c r="H25" s="43"/>
      <c r="I25" s="43"/>
      <c r="J25" s="43"/>
      <c r="K25" s="43"/>
      <c r="L25" s="43"/>
      <c r="M25" s="43"/>
      <c r="N25" s="43"/>
      <c r="O25" s="43"/>
      <c r="P25" s="43"/>
      <c r="Q25" s="43"/>
      <c r="R25" s="43"/>
      <c r="S25" s="43"/>
      <c r="T25" s="43"/>
      <c r="U25" s="43"/>
      <c r="V25" s="43"/>
      <c r="W25" s="43"/>
      <c r="X25" s="43"/>
      <c r="Y25" s="43"/>
      <c r="Z25" s="43"/>
    </row>
    <row r="26">
      <c r="A26" s="49"/>
      <c r="B26" s="117">
        <v>24.0</v>
      </c>
      <c r="C26" s="118" t="s">
        <v>170</v>
      </c>
      <c r="D26" s="119"/>
      <c r="E26" s="132">
        <v>0.0</v>
      </c>
      <c r="F26" s="43"/>
      <c r="G26" s="43"/>
      <c r="H26" s="43"/>
      <c r="I26" s="43"/>
      <c r="J26" s="43"/>
      <c r="K26" s="43"/>
      <c r="L26" s="43"/>
      <c r="M26" s="43"/>
      <c r="N26" s="43"/>
      <c r="O26" s="43"/>
      <c r="P26" s="43"/>
      <c r="Q26" s="43"/>
      <c r="R26" s="43"/>
      <c r="S26" s="43"/>
      <c r="T26" s="43"/>
      <c r="U26" s="43"/>
      <c r="V26" s="43"/>
      <c r="W26" s="43"/>
      <c r="X26" s="43"/>
      <c r="Y26" s="43"/>
      <c r="Z26" s="43"/>
    </row>
    <row r="27">
      <c r="A27" s="52"/>
      <c r="B27" s="117">
        <v>25.0</v>
      </c>
      <c r="C27" s="118" t="s">
        <v>171</v>
      </c>
      <c r="D27" s="119"/>
      <c r="E27" s="132">
        <v>1005353.0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9459710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7">
        <v>27.0</v>
      </c>
      <c r="C30" s="118" t="s">
        <v>175</v>
      </c>
      <c r="D30" s="119"/>
      <c r="E30" s="114">
        <v>1.7925629E7</v>
      </c>
      <c r="F30" s="43"/>
      <c r="G30" s="43"/>
      <c r="H30" s="43"/>
      <c r="I30" s="43"/>
      <c r="J30" s="43"/>
      <c r="K30" s="43"/>
      <c r="L30" s="43"/>
      <c r="M30" s="43"/>
      <c r="N30" s="43"/>
      <c r="O30" s="43"/>
      <c r="P30" s="43"/>
      <c r="Q30" s="43"/>
      <c r="R30" s="43"/>
      <c r="S30" s="43"/>
      <c r="T30" s="43"/>
      <c r="U30" s="43"/>
      <c r="V30" s="43"/>
      <c r="W30" s="43"/>
      <c r="X30" s="43"/>
      <c r="Y30" s="43"/>
      <c r="Z30" s="43"/>
    </row>
    <row r="31">
      <c r="A31" s="49"/>
      <c r="B31" s="117">
        <v>28.0</v>
      </c>
      <c r="C31" s="118" t="s">
        <v>176</v>
      </c>
      <c r="D31" s="119"/>
      <c r="E31" s="114">
        <v>156592.0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7">
        <v>29.0</v>
      </c>
      <c r="C33" s="118" t="s">
        <v>178</v>
      </c>
      <c r="D33" s="119"/>
      <c r="E33" s="132">
        <v>0.0</v>
      </c>
      <c r="F33" s="43"/>
      <c r="G33" s="43"/>
      <c r="H33" s="43"/>
      <c r="I33" s="43"/>
      <c r="J33" s="43"/>
      <c r="K33" s="43"/>
      <c r="L33" s="43"/>
      <c r="M33" s="43"/>
      <c r="N33" s="43"/>
      <c r="O33" s="43"/>
      <c r="P33" s="43"/>
      <c r="Q33" s="43"/>
      <c r="R33" s="43"/>
      <c r="S33" s="43"/>
      <c r="T33" s="43"/>
      <c r="U33" s="43"/>
      <c r="V33" s="43"/>
      <c r="W33" s="43"/>
      <c r="X33" s="43"/>
      <c r="Y33" s="43"/>
      <c r="Z33" s="43"/>
    </row>
    <row r="34">
      <c r="A34" s="49"/>
      <c r="B34" s="117">
        <v>30.0</v>
      </c>
      <c r="C34" s="118" t="s">
        <v>179</v>
      </c>
      <c r="D34" s="122"/>
      <c r="E34" s="132">
        <v>0.0</v>
      </c>
      <c r="F34" s="43"/>
      <c r="G34" s="43"/>
      <c r="H34" s="43"/>
      <c r="I34" s="43"/>
      <c r="J34" s="43"/>
      <c r="K34" s="43"/>
      <c r="L34" s="43"/>
      <c r="M34" s="43"/>
      <c r="N34" s="43"/>
      <c r="O34" s="43"/>
      <c r="P34" s="43"/>
      <c r="Q34" s="43"/>
      <c r="R34" s="43"/>
      <c r="S34" s="43"/>
      <c r="T34" s="43"/>
      <c r="U34" s="43"/>
      <c r="V34" s="43"/>
      <c r="W34" s="43"/>
      <c r="X34" s="43"/>
      <c r="Y34" s="43"/>
      <c r="Z34" s="43"/>
    </row>
    <row r="35">
      <c r="A35" s="52"/>
      <c r="B35" s="117">
        <v>31.0</v>
      </c>
      <c r="C35" s="118" t="s">
        <v>180</v>
      </c>
      <c r="D35" s="122"/>
      <c r="E35" s="132">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3"/>
      <c r="E36" s="127">
        <f>sum(E30:E35)</f>
        <v>18082221</v>
      </c>
      <c r="F36" s="43"/>
      <c r="G36" s="43"/>
      <c r="H36" s="43"/>
      <c r="I36" s="43"/>
      <c r="J36" s="43"/>
      <c r="K36" s="43"/>
      <c r="L36" s="43"/>
      <c r="M36" s="43"/>
      <c r="N36" s="43"/>
      <c r="O36" s="43"/>
      <c r="P36" s="43"/>
      <c r="Q36" s="43"/>
      <c r="R36" s="43"/>
      <c r="S36" s="43"/>
      <c r="T36" s="43"/>
      <c r="U36" s="43"/>
      <c r="V36" s="43"/>
      <c r="W36" s="43"/>
      <c r="X36" s="43"/>
      <c r="Y36" s="43"/>
      <c r="Z36" s="43"/>
    </row>
    <row r="37">
      <c r="A37" s="134"/>
      <c r="B37" s="135">
        <v>33.0</v>
      </c>
      <c r="C37" s="136" t="s">
        <v>182</v>
      </c>
      <c r="D37" s="137"/>
      <c r="E37" s="138">
        <f>E36+E28</f>
        <v>27541931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