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<sst xmlns="http://schemas.openxmlformats.org/spreadsheetml/2006/main" count="869" uniqueCount="254">
  <si>
    <t>PROJECT STEP</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</si>
  <si>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</si>
  <si>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</si>
  <si>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</si>
  <si>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</si>
  <si>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</si>
  <si>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</si>
  <si>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</si>
  <si>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</si>
  <si>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</si>
  <si>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</si>
  <si>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</si>
  <si>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</si>
  <si>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</si>
  <si>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</si>
  <si>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</si>
  <si>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</si>
  <si>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</si>
  <si>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</si>
  <si>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</si>
  <si>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</si>
  <si>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</si>
  <si>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</si>
  <si>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</si>
  <si>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</si>
  <si>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</si>
  <si>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</si>
  <si>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</si>
  <si>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</si>
  <si>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</si>
  <si>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</si>
  <si>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</si>
  <si>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</si>
  <si>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</si>
  <si>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</si>
  <si>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</si>
  <si>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</si>
  <si>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</si>
  <si>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</si>
  <si>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</si>
  <si>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</si>
  <si>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</si>
  <si>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</si>
  <si>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</si>
  <si>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</si>
  <si>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</si>
  <si>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</si>
  <si>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</si>
  <si>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</si>
  <si>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</si>
  <si>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</si>
  <si>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</si>
  <si>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</si>
  <si>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</si>
  <si>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</si>
  <si>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</si>
  <si>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</si>
  <si>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</si>
  <si>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</si>
  <si>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</si>
  <si>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</si>
  <si>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</si>
  <si>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</si>
  <si>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</si>
  <si>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</si>
  <si>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</si>
  <si>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</si>
  <si>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</si>
  <si>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</si>
  <si>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</si>
  <si>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</si>
  <si>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</si>
  <si>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</si>
  <si>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</si>
  <si>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</si>
  <si>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</si>
  <si>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</si>
  <si>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</si>
  <si>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</si>
  <si>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</si>
  <si>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</si>
  <si>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</si>
  <si>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</si>
  <si>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</si>
  <si>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</si>
  <si>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</si>
  <si>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</si>
  <si>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</si>
  <si>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</si>
  <si>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</si>
  <si>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</si>
  <si>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</si>
  <si>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</si>
  <si>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</si>
  <si>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</si>
  <si>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</si>
  <si>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</si>
  <si>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</si>
  <si>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</si>
  <si>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</si>
  <si>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</si>
  <si>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</si>
  <si>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</si>
  <si>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</si>
  <si>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</si>
  <si>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</si>
  <si>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</si>
  <si>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</si>
  <si>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</si>
  <si>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</si>
  <si>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</si>
  <si>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</si>
  <si>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</si>
  <si>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</si>
  <si>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</si>
  <si>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</si>
  <si>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</si>
  <si>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</si>
  <si>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</si>
  <si>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</si>
  <si>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</si>
  <si>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</si>
  <si>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</si>
  <si>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</si>
  <si>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</si>
  <si>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</si>
  <si>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</si>
  <si>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</si>
  <si>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</si>
  <si>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</si>
  <si>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</si>
  <si>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</si>
  <si>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</si>
  <si>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</si>
  <si>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INSTRUCTION - WEEKLY</t>
  </si>
  <si>
    <t xml:space="preserve">SUMMER CAMP &amp; INSTRUCTION </t>
  </si>
  <si>
    <t>INSTRUMENT EXPENSES</t>
  </si>
  <si>
    <t xml:space="preserve">STUDENT ENRICHMENT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</si>
  <si>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</si>
  <si>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</si>
  <si>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</si>
  <si>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</si>
  <si>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</si>
  <si>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</si>
  <si>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</si>
  <si>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</si>
  <si>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</si>
  <si>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</si>
  <si>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</si>
  <si>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</si>
  <si>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</si>
  <si>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</si>
  <si>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</si>
  <si>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</si>
  <si>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</si>
  <si>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</si>
  <si>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</si>
  <si>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</si>
  <si>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</si>
  <si>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</si>
  <si>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</si>
  <si>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</si>
  <si>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</si>
  <si>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</si>
  <si>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</si>
  <si>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</si>
  <si>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</si>
  <si>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</si>
  <si>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</si>
  <si>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</si>
  <si>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</si>
  <si>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</si>
  <si>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</si>
  <si>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</si>
  <si>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</si>
  <si>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</si>
  <si>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</si>
  <si>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</si>
  <si>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</si>
  <si>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</si>
  <si>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</si>
  <si>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</si>
  <si>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</si>
  <si>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</si>
  <si>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</si>
  <si>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</si>
  <si>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</si>
  <si>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</si>
  <si>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</si>
  <si>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</si>
  <si>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</si>
  <si>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</si>
  <si>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</si>
  <si>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</si>
  <si>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</si>
  <si>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</si>
  <si>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</si>
  <si>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</si>
  <si>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</si>
  <si>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</si>
  <si>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</si>
  <si>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</si>
  <si>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</si>
  <si>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</si>
  <si>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</si>
  <si>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</si>
  <si>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</si>
  <si>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</si>
  <si>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</si>
  <si>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</si>
  <si>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</si>
  <si>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</si>
  <si>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</si>
  <si>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</si>
  <si>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</si>
  <si>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</si>
  <si>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</si>
  <si>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</si>
  <si>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</si>
  <si>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</si>
  <si>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</si>
  <si>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</si>
  <si>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</si>
  <si>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</si>
  <si>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</si>
  <si>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</si>
  <si>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</si>
  <si>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</si>
  <si>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</si>
  <si>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</si>
  <si>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</si>
  <si>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</si>
  <si>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</si>
  <si>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</si>
  <si>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</si>
  <si>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</si>
  <si>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</si>
  <si>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</si>
  <si>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</si>
  <si>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INSTRUCTION - WEEKLY </t>
  </si>
  <si>
    <t xml:space="preserve"> SUMMER CAMP &amp; INSTRUCTION </t>
  </si>
  <si>
    <t>PROFESSIONAL DEVELOPMENT</t>
  </si>
  <si>
    <t xml:space="preserve">CULTIVATION &amp; STEWARDSHIP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</si>
  <si>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</si>
  <si>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</si>
  <si>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STUDENT ENRICHMENT</t>
  </si>
  <si>
    <t>CULTIVATION &amp; STEWARDSHIP</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</si>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</sst>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PROJECT STEP</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772822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14237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758585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63215.41667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777554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12.30006921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2969646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772822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64401.83333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46.11120284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7789611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772822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64401.83333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120.9532493</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133.2533185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6058228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6539500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0.9264053827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337644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44233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381877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772822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0.4941331898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18533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337644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0.05488917321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2022'!D40</f>
        <v>422657</v>
      </c>
      <c r="E41" s="165">
        <f t="shared" ref="E41:E44" si="1">D41/$D$44</f>
        <v>0.5469008387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215170</v>
      </c>
      <c r="E42" s="165">
        <f t="shared" si="1"/>
        <v>0.278421163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134995</v>
      </c>
      <c r="E43" s="165">
        <f t="shared" si="1"/>
        <v>0.1746779983</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772822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6470599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134995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47.93213823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1070742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45511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23.52710334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8904494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PROJECT STEP</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34342.0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118100.0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665467.0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2243.0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817909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15250.0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15250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305166.0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1416893.0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991900.0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424993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424993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20622.0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29143.0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-8521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1554797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PROJECT STEP</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111280</v>
      </c>
      <c r="D7" s="99">
        <v>11128.0</v>
      </c>
      <c r="E7" s="99">
        <v>89024.0</v>
      </c>
      <c r="F7" s="99">
        <v>11128.0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287653</v>
      </c>
      <c r="D9" s="99">
        <v>101165.0</v>
      </c>
      <c r="E9" s="99">
        <v>54112.0</v>
      </c>
      <c r="F9" s="99">
        <v>132376.0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3443</v>
      </c>
      <c r="D10" s="99">
        <v>1743.0</v>
      </c>
      <c r="E10" s="99">
        <v>0.0</v>
      </c>
      <c r="F10" s="99">
        <v>1700.0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29977</v>
      </c>
      <c r="D11" s="99">
        <v>4140.0</v>
      </c>
      <c r="E11" s="99">
        <v>4902.0</v>
      </c>
      <c r="F11" s="99">
        <v>20935.0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37019</v>
      </c>
      <c r="D12" s="99">
        <v>15675.0</v>
      </c>
      <c r="E12" s="99">
        <v>10901.0</v>
      </c>
      <c r="F12" s="99">
        <v>10443.0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41127</v>
      </c>
      <c r="D16" s="99">
        <v>0.0</v>
      </c>
      <c r="E16" s="99">
        <v>41127.0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19426</v>
      </c>
      <c r="D19" s="99">
        <v>0.0</v>
      </c>
      <c r="E19" s="99">
        <v>19426.0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97351</v>
      </c>
      <c r="D20" s="99">
        <v>7000.0</v>
      </c>
      <c r="E20" s="99">
        <v>90351.0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901</v>
      </c>
      <c r="D21" s="99">
        <v>0.0</v>
      </c>
      <c r="E21" s="99">
        <v>901.0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19833</v>
      </c>
      <c r="D22" s="99">
        <v>5295.0</v>
      </c>
      <c r="E22" s="99">
        <v>11470.0</v>
      </c>
      <c r="F22" s="99">
        <v>3068.0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13002</v>
      </c>
      <c r="D23" s="99">
        <v>708.0</v>
      </c>
      <c r="E23" s="99">
        <v>2708.0</v>
      </c>
      <c r="F23" s="99">
        <v>9586.0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1091</v>
      </c>
      <c r="D26" s="99">
        <v>38.0</v>
      </c>
      <c r="E26" s="99">
        <v>138.0</v>
      </c>
      <c r="F26" s="99">
        <v>915.0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12587</v>
      </c>
      <c r="D31" s="99">
        <v>12587.0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4232</v>
      </c>
      <c r="D32" s="99">
        <v>4232.0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239</v>
      </c>
      <c r="C34" s="98">
        <f t="shared" si="1"/>
        <v>252706</v>
      </c>
      <c r="D34" s="99">
        <v>252706.0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49306</v>
      </c>
      <c r="D35" s="99">
        <v>49306.0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24035</v>
      </c>
      <c r="D36" s="99">
        <v>23546.0</v>
      </c>
      <c r="E36" s="99">
        <v>129.0</v>
      </c>
      <c r="F36" s="99">
        <v>360.0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11898</v>
      </c>
      <c r="D37" s="99">
        <v>2745.0</v>
      </c>
      <c r="E37" s="99">
        <v>820.0</v>
      </c>
      <c r="F37" s="99">
        <v>8333.0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13323</v>
      </c>
      <c r="D38" s="99">
        <v>9395.0</v>
      </c>
      <c r="E38" s="99">
        <v>3483.0</v>
      </c>
      <c r="F38" s="99">
        <v>445.0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1030190</v>
      </c>
      <c r="D40" s="104">
        <f t="shared" si="2"/>
        <v>501409</v>
      </c>
      <c r="E40" s="104">
        <f t="shared" si="2"/>
        <v>329492</v>
      </c>
      <c r="F40" s="104">
        <f t="shared" si="2"/>
        <v>199289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PROJECT STEP</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712262.0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146900.0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350.0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16850.0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181238.0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149684.0</v>
      </c>
      <c r="E12" s="109">
        <f>D11-D12</f>
        <v>31554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8458185.0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9366101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26914.0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26914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3234831.0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6104356.0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9339187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9366101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PROJECT STEP</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1030190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12587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1017603</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84800.25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712262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8.399291276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3234831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1030190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85849.16667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37.6804007</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8458185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1030190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85849.16667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98.52378687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106.9230781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665467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1554797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0.4280089298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398933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70439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469372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1030190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0.455616925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33420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398933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0.08377346572</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247</v>
      </c>
      <c r="D41" s="75">
        <f>'Expenses 2023'!D40</f>
        <v>501409</v>
      </c>
      <c r="E41" s="165">
        <f t="shared" ref="E41:E44" si="1">D41/$D$44</f>
        <v>0.486715072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329492</v>
      </c>
      <c r="E42" s="165">
        <f t="shared" si="1"/>
        <v>0.3198361467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199289</v>
      </c>
      <c r="E43" s="165">
        <f t="shared" si="1"/>
        <v>0.1934487813</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1030190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817909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199289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4.104135201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876362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26914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32.56156647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9366101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PROJECT STEP</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181</v>
      </c>
      <c r="D5" s="177">
        <f>'Ratios 2021'!D8</f>
        <v>4.538427846</v>
      </c>
      <c r="E5" s="177">
        <f>'Ratios 2022'!D8</f>
        <v>12.30006921</v>
      </c>
      <c r="F5" s="177">
        <f>'Ratios 2023'!D8</f>
        <v>8.399291276</v>
      </c>
      <c r="G5" s="177">
        <f>average(D5:F5)</f>
        <v>8.41259611</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189</v>
      </c>
      <c r="D10" s="149">
        <f>'Ratios 2021'!D14</f>
        <v>35.20590259</v>
      </c>
      <c r="E10" s="149">
        <f>'Ratios 2022'!D14</f>
        <v>46.11120284</v>
      </c>
      <c r="F10" s="149">
        <f>'Ratios 2023'!D14</f>
        <v>37.6804007</v>
      </c>
      <c r="G10" s="177">
        <f>average(D10:F10)</f>
        <v>39.66583538</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40.04545778</v>
      </c>
      <c r="E15" s="180">
        <f>'Ratios 2022'!D20</f>
        <v>120.9532493</v>
      </c>
      <c r="F15" s="180">
        <f>'Ratios 2023'!D20</f>
        <v>98.52378687</v>
      </c>
      <c r="G15" s="177">
        <f>average(D15:F15)</f>
        <v>86.50749797</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0.6714880658</v>
      </c>
      <c r="E20" s="163">
        <f>'Ratios 2022'!D26</f>
        <v>0.9264053827</v>
      </c>
      <c r="F20" s="163">
        <f>'Ratios 2023'!D26</f>
        <v>0.4280089298</v>
      </c>
      <c r="G20" s="181">
        <f>average(D20:F20)</f>
        <v>0.6753007927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0.4658992906</v>
      </c>
      <c r="E25" s="163">
        <f>'Ratios 2022'!D33</f>
        <v>0.4941331898</v>
      </c>
      <c r="F25" s="163">
        <f>'Ratios 2023'!D33</f>
        <v>0.455616925</v>
      </c>
      <c r="G25" s="181">
        <f>average(D25:F25)</f>
        <v>0.4718831351</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0.08246777875</v>
      </c>
      <c r="E30" s="163">
        <f>'Ratios 2022'!D38</f>
        <v>0.05488917321</v>
      </c>
      <c r="F30" s="163">
        <f>'Ratios 2023'!D38</f>
        <v>0.08377346572</v>
      </c>
      <c r="G30" s="181">
        <f>average(D30:F30)</f>
        <v>0.07371013923</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0.5086168856</v>
      </c>
      <c r="E35" s="163">
        <f>'Ratios 2022'!E41</f>
        <v>0.5469008387</v>
      </c>
      <c r="F35" s="163">
        <f>'Ratios 2023'!E41</f>
        <v>0.486715072</v>
      </c>
      <c r="G35" s="181">
        <f t="shared" ref="G35:G37" si="1">average(D35:F35)</f>
        <v>0.5140775988</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0.3416710146</v>
      </c>
      <c r="E36" s="163">
        <f>'Ratios 2022'!E42</f>
        <v>0.278421163</v>
      </c>
      <c r="F36" s="163">
        <f>'Ratios 2023'!E42</f>
        <v>0.3198361467</v>
      </c>
      <c r="G36" s="181">
        <f t="shared" si="1"/>
        <v>0.3133094414</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0.1497120999</v>
      </c>
      <c r="E37" s="163">
        <f>'Ratios 2022'!E43</f>
        <v>0.1746779983</v>
      </c>
      <c r="F37" s="163">
        <f>'Ratios 2023'!E43</f>
        <v>0.1934487813</v>
      </c>
      <c r="G37" s="181">
        <f t="shared" si="1"/>
        <v>0.1726129598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6.210515942</v>
      </c>
      <c r="E42" s="166">
        <f>'Ratios 2022'!D49</f>
        <v>47.93213823</v>
      </c>
      <c r="F42" s="166">
        <f>'Ratios 2023'!D49</f>
        <v>4.104135201</v>
      </c>
      <c r="G42" s="183">
        <f>average(D42:F42)</f>
        <v>19.41559646</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10.74471193</v>
      </c>
      <c r="E47" s="149">
        <f>'Ratios 2022'!D54</f>
        <v>23.52710334</v>
      </c>
      <c r="F47" s="149">
        <f>'Ratios 2023'!D54</f>
        <v>32.56156647</v>
      </c>
      <c r="G47" s="177">
        <f>average(D47:F47)</f>
        <v>22.27779391</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PROJECT STEP</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PROJECT STEP</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14662.0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129550.0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549012.0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32398.0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693224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16263.0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16263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42464.0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452399.0</v>
      </c>
      <c r="E26" s="50">
        <v>32020.0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410077.0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42322</v>
      </c>
      <c r="E28" s="75">
        <f t="shared" si="2"/>
        <v>32020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74342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8688.0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-8688</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817605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PROJECT STEP</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82231</v>
      </c>
      <c r="D7" s="99">
        <v>5335.0</v>
      </c>
      <c r="E7" s="99">
        <v>71561.0</v>
      </c>
      <c r="F7" s="99">
        <v>5335.0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218347</v>
      </c>
      <c r="D9" s="99">
        <v>100419.0</v>
      </c>
      <c r="E9" s="99">
        <v>29340.0</v>
      </c>
      <c r="F9" s="99">
        <v>88588.0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2586</v>
      </c>
      <c r="D10" s="99">
        <v>0.0</v>
      </c>
      <c r="E10" s="99">
        <v>2586.0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22202</v>
      </c>
      <c r="D11" s="99">
        <v>3096.0</v>
      </c>
      <c r="E11" s="99">
        <v>19106.0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21995</v>
      </c>
      <c r="D12" s="99">
        <v>7739.0</v>
      </c>
      <c r="E12" s="99">
        <v>7384.0</v>
      </c>
      <c r="F12" s="99">
        <v>6872.0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29926</v>
      </c>
      <c r="D16" s="99">
        <v>0.0</v>
      </c>
      <c r="E16" s="99">
        <v>29926.0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19921</v>
      </c>
      <c r="D19" s="99">
        <v>0.0</v>
      </c>
      <c r="E19" s="99">
        <v>19921.0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59621</v>
      </c>
      <c r="D20" s="99">
        <v>594.0</v>
      </c>
      <c r="E20" s="99">
        <v>59027.0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666</v>
      </c>
      <c r="D21" s="99">
        <v>150.0</v>
      </c>
      <c r="E21" s="99">
        <v>350.0</v>
      </c>
      <c r="F21" s="99">
        <v>166.0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8871</v>
      </c>
      <c r="D22" s="99">
        <v>1037.0</v>
      </c>
      <c r="E22" s="99">
        <v>4318.0</v>
      </c>
      <c r="F22" s="99">
        <v>3516.0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5314</v>
      </c>
      <c r="D23" s="99">
        <v>0.0</v>
      </c>
      <c r="E23" s="99">
        <v>1632.0</v>
      </c>
      <c r="F23" s="99">
        <v>3682.0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12162</v>
      </c>
      <c r="D25" s="99">
        <v>9000.0</v>
      </c>
      <c r="E25" s="99">
        <v>3162.0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336</v>
      </c>
      <c r="D26" s="99">
        <v>11.0</v>
      </c>
      <c r="E26" s="99">
        <v>41.0</v>
      </c>
      <c r="F26" s="99">
        <v>284.0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12704</v>
      </c>
      <c r="D31" s="99">
        <v>12704.0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2655</v>
      </c>
      <c r="D32" s="99">
        <v>1959.0</v>
      </c>
      <c r="E32" s="99">
        <v>696.0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175659</v>
      </c>
      <c r="D34" s="99">
        <v>174758.0</v>
      </c>
      <c r="E34" s="99">
        <v>480.0</v>
      </c>
      <c r="F34" s="99">
        <v>421.0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45303</v>
      </c>
      <c r="D35" s="99">
        <v>45303.0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9186</v>
      </c>
      <c r="D36" s="99">
        <v>9186.0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8022</v>
      </c>
      <c r="D37" s="99">
        <v>7919.0</v>
      </c>
      <c r="E37" s="99">
        <v>-150.0</v>
      </c>
      <c r="F37" s="99">
        <v>253.0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7864</v>
      </c>
      <c r="D38" s="99">
        <v>0.0</v>
      </c>
      <c r="E38" s="99">
        <v>5360.0</v>
      </c>
      <c r="F38" s="99">
        <v>2504.0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745571</v>
      </c>
      <c r="D40" s="104">
        <f t="shared" si="2"/>
        <v>379210</v>
      </c>
      <c r="E40" s="104">
        <f t="shared" si="2"/>
        <v>254740</v>
      </c>
      <c r="F40" s="104">
        <f t="shared" si="2"/>
        <v>111621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PROJECT STEP</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277172.0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83436.0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3616.0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3546.0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176438.0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122859.0</v>
      </c>
      <c r="E12" s="109">
        <f>D11-D12</f>
        <v>53579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2488061.0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2909410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34228.0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34228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2187375.0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687807.0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2875182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2909410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PROJECT STEP</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745571</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12704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732867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61072.25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277172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4.538427846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2187375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745571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62130.91667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35.20590259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2488061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745571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62130.91667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40.04545778</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44.58388562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549012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817605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0.6714880658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300578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46783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347361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745571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0.4658992906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24788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300578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0.08246777875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379210</v>
      </c>
      <c r="E41" s="165">
        <f t="shared" ref="E41:E44" si="1">D41/$D$44</f>
        <v>0.5086168856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254740</v>
      </c>
      <c r="E42" s="165">
        <f t="shared" si="1"/>
        <v>0.3416710146</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111621</v>
      </c>
      <c r="E43" s="165">
        <f t="shared" si="1"/>
        <v>0.1497120999</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745571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693224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111621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6.210515942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367770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34228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10.74471193</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2909410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PROJECT STEP</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152331.0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260040.0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6058228.0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6600.0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6470599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12665.0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12665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68053.0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786526.0</v>
      </c>
      <c r="E26" s="50">
        <v>10673.0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773086.0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13440</v>
      </c>
      <c r="E28" s="75">
        <f t="shared" si="2"/>
        <v>10673</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24113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6200.0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42130.0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-35930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6539500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PROJECT STEP</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107953</v>
      </c>
      <c r="D7" s="99">
        <v>15295.0</v>
      </c>
      <c r="E7" s="99">
        <v>82363.0</v>
      </c>
      <c r="F7" s="99">
        <v>10295.0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229691</v>
      </c>
      <c r="D9" s="99">
        <v>110556.0</v>
      </c>
      <c r="E9" s="99">
        <v>23726.0</v>
      </c>
      <c r="F9" s="99">
        <v>95409.0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2585</v>
      </c>
      <c r="D10" s="99">
        <v>950.0</v>
      </c>
      <c r="E10" s="99">
        <v>804.0</v>
      </c>
      <c r="F10" s="99">
        <v>831.0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15948</v>
      </c>
      <c r="D11" s="99">
        <v>7003.0</v>
      </c>
      <c r="E11" s="99">
        <v>5145.0</v>
      </c>
      <c r="F11" s="99">
        <v>3800.0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25700</v>
      </c>
      <c r="D12" s="99">
        <v>9450.0</v>
      </c>
      <c r="E12" s="99">
        <v>7990.0</v>
      </c>
      <c r="F12" s="99">
        <v>8260.0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28833</v>
      </c>
      <c r="D16" s="99">
        <v>0.0</v>
      </c>
      <c r="E16" s="99">
        <v>28833.0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17536</v>
      </c>
      <c r="D19" s="99">
        <v>0.0</v>
      </c>
      <c r="E19" s="99">
        <v>17536.0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35363</v>
      </c>
      <c r="D20" s="99">
        <v>4850.0</v>
      </c>
      <c r="E20" s="99">
        <v>30513.0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286</v>
      </c>
      <c r="D21" s="99">
        <v>250.0</v>
      </c>
      <c r="E21" s="99">
        <v>0.0</v>
      </c>
      <c r="F21" s="99">
        <v>36.0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12113</v>
      </c>
      <c r="D22" s="99">
        <v>674.0</v>
      </c>
      <c r="E22" s="99">
        <v>5300.0</v>
      </c>
      <c r="F22" s="99">
        <v>6139.0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7055</v>
      </c>
      <c r="D23" s="99">
        <v>105.0</v>
      </c>
      <c r="E23" s="99">
        <v>2729.0</v>
      </c>
      <c r="F23" s="99">
        <v>4221.0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4295</v>
      </c>
      <c r="D25" s="99">
        <v>0.0</v>
      </c>
      <c r="E25" s="99">
        <v>4295.0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479</v>
      </c>
      <c r="D26" s="99">
        <v>29.0</v>
      </c>
      <c r="E26" s="99">
        <v>114.0</v>
      </c>
      <c r="F26" s="99">
        <v>336.0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14237</v>
      </c>
      <c r="D31" s="99">
        <v>14237.0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4376</v>
      </c>
      <c r="D32" s="99">
        <v>4376.0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239</v>
      </c>
      <c r="C34" s="98">
        <f t="shared" si="1"/>
        <v>209035</v>
      </c>
      <c r="D34" s="99">
        <v>207635.0</v>
      </c>
      <c r="E34" s="99">
        <v>0.0</v>
      </c>
      <c r="F34" s="99">
        <v>1400.0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30724</v>
      </c>
      <c r="D35" s="99">
        <v>30724.0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8933</v>
      </c>
      <c r="D36" s="99">
        <v>3911.0</v>
      </c>
      <c r="E36" s="99">
        <v>4575.0</v>
      </c>
      <c r="F36" s="99">
        <v>447.0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7510</v>
      </c>
      <c r="D37" s="99">
        <v>2442.0</v>
      </c>
      <c r="E37" s="99">
        <v>1247.0</v>
      </c>
      <c r="F37" s="99">
        <v>3821.0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10170</v>
      </c>
      <c r="D38" s="99">
        <v>10170.0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772822</v>
      </c>
      <c r="D40" s="104">
        <f t="shared" si="2"/>
        <v>422657</v>
      </c>
      <c r="E40" s="104">
        <f t="shared" si="2"/>
        <v>215170</v>
      </c>
      <c r="F40" s="104">
        <f t="shared" si="2"/>
        <v>134995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PROJECT STEP</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777554.0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283988.0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9200.0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181238.0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137097.0</v>
      </c>
      <c r="E12" s="109">
        <f>D11-D12</f>
        <v>44141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7789611.0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8904494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45511.0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45511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2969646.0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5889337.0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8858983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8904494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