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1" sheetId="3" r:id="rId7"/>
    <sheet state="visible" name="Expenses 2021" sheetId="4" r:id="rId8"/>
    <sheet state="visible" name="Balance Sheet 2021" sheetId="5" r:id="rId9"/>
    <sheet state="visible" name="Ratios 2021" sheetId="6" r:id="rId10"/>
    <sheet state="visible" name="Revenues 2022" sheetId="7" r:id="rId11"/>
    <sheet state="visible" name="Expenses 2022" sheetId="8" r:id="rId12"/>
    <sheet state="visible" name="Balance Sheet 2022" sheetId="9" r:id="rId13"/>
    <sheet state="visible" name="Ratios 2022" sheetId="10" r:id="rId14"/>
    <sheet state="visible" name="Revenues 2023" sheetId="11" r:id="rId15"/>
    <sheet state="visible" name="Expenses 2023" sheetId="12" r:id="rId16"/>
    <sheet state="visible" name="Balance Sheet 2023" sheetId="13" r:id="rId17"/>
    <sheet state="visible" name="Ratios 2023" sheetId="14" r:id="rId18"/>
    <sheet state="visible" name="Multi-Year Ratios" sheetId="15" r:id="rId19"/>
  </sheets>
  <definedNames/>
  <calcPr/>
</workbook>
</file>

<file path=xl/sharedStrings.xml><?xml version="1.0" encoding="utf-8"?>
<sst xmlns="http://schemas.openxmlformats.org/spreadsheetml/2006/main" count="882" uniqueCount="264">
  <si>
    <t>GIBNEY DANCE</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</si>
  <si>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</si>
  <si>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</si>
  <si>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</si>
  <si>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</si>
  <si>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</si>
  <si>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</si>
  <si>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</si>
  <si>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</si>
  <si>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</si>
  <si>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</si>
  <si>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</si>
  <si>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</si>
  <si>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</si>
  <si>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</si>
  <si>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</si>
  <si>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</si>
  <si>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</si>
  <si>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</si>
  <si>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</si>
  <si>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</si>
  <si>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</si>
  <si>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</si>
  <si>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</si>
  <si>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</si>
  <si>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</si>
  <si>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</si>
  <si>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</si>
  <si>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</si>
  <si>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</si>
  <si>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</si>
  <si>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</si>
  <si>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</si>
  <si>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</si>
  <si>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</si>
  <si>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</si>
  <si>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</si>
  <si>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</si>
  <si>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</si>
  <si>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</si>
  <si>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</si>
  <si>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</si>
  <si>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</si>
  <si>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</si>
  <si>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</si>
  <si>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</si>
  <si>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</si>
  <si>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</si>
  <si>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</si>
  <si>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</si>
  <si>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</si>
  <si>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</si>
  <si>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</si>
  <si>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</si>
  <si>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</si>
  <si>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</si>
  <si>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</si>
  <si>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</si>
  <si>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</si>
  <si>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</si>
  <si>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</si>
  <si>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</si>
  <si>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</si>
  <si>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</si>
  <si>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Admissions</t>
  </si>
  <si>
    <t>Class Revenue</t>
  </si>
  <si>
    <t>Contracted services</t>
  </si>
  <si>
    <t>Studio Rental Revenue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</si>
  <si>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</si>
  <si>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</si>
  <si>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</si>
  <si>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</si>
  <si>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</si>
  <si>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</si>
  <si>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</si>
  <si>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</si>
  <si>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</si>
  <si>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</si>
  <si>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</si>
  <si>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</si>
  <si>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</si>
  <si>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</si>
  <si>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</si>
  <si>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</si>
  <si>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</si>
  <si>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</si>
  <si>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</si>
  <si>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</si>
  <si>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</si>
  <si>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</si>
  <si>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</si>
  <si>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</si>
  <si>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</si>
  <si>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</si>
  <si>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</si>
  <si>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</si>
  <si>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</si>
  <si>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</si>
  <si>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</si>
  <si>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</si>
  <si>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Insurance proceeds claim</t>
  </si>
  <si>
    <t>Other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</si>
  <si>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</si>
  <si>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</si>
  <si>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</si>
  <si>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</si>
  <si>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</si>
  <si>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</si>
  <si>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</si>
  <si>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</si>
  <si>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</si>
  <si>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</si>
  <si>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</si>
  <si>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</si>
  <si>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</si>
  <si>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</si>
  <si>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</si>
  <si>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</si>
  <si>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</si>
  <si>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</si>
  <si>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</si>
  <si>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</si>
  <si>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</si>
  <si>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</si>
  <si>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</si>
  <si>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</si>
  <si>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</si>
  <si>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</si>
  <si>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</si>
  <si>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</si>
  <si>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</si>
  <si>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</si>
  <si>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</si>
  <si>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</si>
  <si>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</si>
  <si>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</si>
  <si>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</si>
  <si>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</si>
  <si>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</si>
  <si>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Other Expenses</t>
  </si>
  <si>
    <t>Program &amp; Production Supplies</t>
  </si>
  <si>
    <t xml:space="preserve"> Telephone</t>
  </si>
  <si>
    <t>Fundraising event expenses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</si>
  <si>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</si>
  <si>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</si>
  <si>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</si>
  <si>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</si>
  <si>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</si>
  <si>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</si>
  <si>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</si>
  <si>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</si>
  <si>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</si>
  <si>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</si>
  <si>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</si>
  <si>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</si>
  <si>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</si>
  <si>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</si>
  <si>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</si>
  <si>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</si>
  <si>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</si>
  <si>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</si>
  <si>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</si>
  <si>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</si>
  <si>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</si>
  <si>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</si>
  <si>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</si>
  <si>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</si>
  <si>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</si>
  <si>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</si>
  <si>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</si>
  <si>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</si>
  <si>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</si>
  <si>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</si>
  <si>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</si>
  <si>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</si>
  <si>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</si>
  <si>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</si>
  <si>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</si>
  <si>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</si>
  <si>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</si>
  <si>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</si>
  <si>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</si>
  <si>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</si>
  <si>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</si>
  <si>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</si>
  <si>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</si>
  <si>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</si>
  <si>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</si>
  <si>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</si>
  <si>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</si>
  <si>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</si>
  <si>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</si>
  <si>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</si>
  <si>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</si>
  <si>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</si>
  <si>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</si>
  <si>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</si>
  <si>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</si>
  <si>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</si>
  <si>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</si>
  <si>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</si>
  <si>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</si>
  <si>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</si>
  <si>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</si>
  <si>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</si>
  <si>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</si>
  <si>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</si>
  <si>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</si>
  <si>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</si>
  <si>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</si>
  <si>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</si>
  <si>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</si>
  <si>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</si>
  <si>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</si>
  <si>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</si>
  <si>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</si>
  <si>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</si>
  <si>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</si>
  <si>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</si>
  <si>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</si>
  <si>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</si>
  <si>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</si>
  <si>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</si>
  <si>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</si>
  <si>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</si>
  <si>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</si>
  <si>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</si>
  <si>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</si>
  <si>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</si>
  <si>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</si>
  <si>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</si>
  <si>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</si>
  <si>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</si>
  <si>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</si>
  <si>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</si>
  <si>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</si>
  <si>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</si>
  <si>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</si>
  <si>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</si>
  <si>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</si>
  <si>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</si>
  <si>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</si>
  <si>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</si>
  <si>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STUDIO RENTAL REVENUE</t>
  </si>
  <si>
    <t>CLASS REVENUE</t>
  </si>
  <si>
    <t>CONTRACTED SERVICES</t>
  </si>
  <si>
    <t>ADMISSIONS</t>
  </si>
  <si>
    <r>
      <rPr>
        <rFont val="Roboto"/>
        <color rgb="FF000000"/>
        <sz val="10.0"/>
      </rPr>
      <t xml:space="preserve">Gross amount from sales of </t>
    </r>
    <r>
      <rPr>
        <rFont val="Roboto"/>
        <color rgb="FF000000"/>
        <sz val="10.0"/>
      </rPr>
      <t>assets other than inventory</t>
    </r>
  </si>
  <si>
    <t>MISCELLANEOUS</t>
  </si>
  <si>
    <t xml:space="preserve"> PROGRAM &amp; PRODUCTION SU</t>
  </si>
  <si>
    <t>OTHER EXPENSES</t>
  </si>
  <si>
    <t>BAD DEBT</t>
  </si>
  <si>
    <t>FUNDRAISING EVENT EXPEN</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</si>
  <si>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</si>
  <si>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</si>
  <si>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PROGRAM &amp; PRODUCTION SU</t>
  </si>
  <si>
    <t>DUES &amp; SUBSCRIPTIONS</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</si>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</sst>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GIBNEY DANCE</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186</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187</v>
      </c>
      <c r="C3" s="145" t="s">
        <v>188</v>
      </c>
      <c r="D3" s="146">
        <f>'Expenses 2022'!C40</f>
        <v>13106574</v>
      </c>
      <c r="E3" s="147"/>
      <c r="F3" s="43"/>
      <c r="G3" s="43"/>
      <c r="H3" s="43"/>
      <c r="I3" s="43"/>
      <c r="J3" s="43"/>
      <c r="K3" s="43"/>
      <c r="L3" s="43"/>
      <c r="M3" s="43"/>
      <c r="N3" s="43"/>
      <c r="O3" s="43"/>
      <c r="P3" s="43"/>
      <c r="Q3" s="43"/>
      <c r="R3" s="43"/>
      <c r="S3" s="43"/>
      <c r="T3" s="43"/>
      <c r="U3" s="43"/>
      <c r="V3" s="43"/>
      <c r="W3" s="43"/>
      <c r="X3" s="43"/>
      <c r="Y3" s="43"/>
    </row>
    <row r="4">
      <c r="A4" s="139"/>
      <c r="B4" s="49"/>
      <c r="C4" s="145" t="s">
        <v>189</v>
      </c>
      <c r="D4" s="146">
        <f>'Expenses 2022'!C31</f>
        <v>609715</v>
      </c>
      <c r="E4" s="147"/>
      <c r="F4" s="43"/>
      <c r="G4" s="43"/>
      <c r="H4" s="43"/>
      <c r="I4" s="43"/>
      <c r="J4" s="43"/>
      <c r="K4" s="43"/>
      <c r="L4" s="43"/>
      <c r="M4" s="43"/>
      <c r="N4" s="43"/>
      <c r="O4" s="43"/>
      <c r="P4" s="43"/>
      <c r="Q4" s="43"/>
      <c r="R4" s="43"/>
      <c r="S4" s="43"/>
      <c r="T4" s="43"/>
      <c r="U4" s="43"/>
      <c r="V4" s="43"/>
      <c r="W4" s="43"/>
      <c r="X4" s="43"/>
      <c r="Y4" s="43"/>
    </row>
    <row r="5">
      <c r="A5" s="139"/>
      <c r="B5" s="49"/>
      <c r="C5" s="145" t="s">
        <v>190</v>
      </c>
      <c r="D5" s="146">
        <f>D3-D4</f>
        <v>12496859</v>
      </c>
      <c r="E5" s="147"/>
      <c r="F5" s="43"/>
      <c r="G5" s="43"/>
      <c r="H5" s="43"/>
      <c r="I5" s="43"/>
      <c r="J5" s="43"/>
      <c r="K5" s="43"/>
      <c r="L5" s="43"/>
      <c r="M5" s="43"/>
      <c r="N5" s="43"/>
      <c r="O5" s="43"/>
      <c r="P5" s="43"/>
      <c r="Q5" s="43"/>
      <c r="R5" s="43"/>
      <c r="S5" s="43"/>
      <c r="T5" s="43"/>
      <c r="U5" s="43"/>
      <c r="V5" s="43"/>
      <c r="W5" s="43"/>
      <c r="X5" s="43"/>
      <c r="Y5" s="43"/>
    </row>
    <row r="6">
      <c r="A6" s="139"/>
      <c r="B6" s="49"/>
      <c r="C6" s="145" t="s">
        <v>191</v>
      </c>
      <c r="D6" s="146">
        <f>D5/12</f>
        <v>1041404.917</v>
      </c>
      <c r="E6" s="147"/>
      <c r="F6" s="43"/>
      <c r="G6" s="43"/>
      <c r="H6" s="43"/>
      <c r="I6" s="43"/>
      <c r="J6" s="43"/>
      <c r="K6" s="43"/>
      <c r="L6" s="43"/>
      <c r="M6" s="43"/>
      <c r="N6" s="43"/>
      <c r="O6" s="43"/>
      <c r="P6" s="43"/>
      <c r="Q6" s="43"/>
      <c r="R6" s="43"/>
      <c r="S6" s="43"/>
      <c r="T6" s="43"/>
      <c r="U6" s="43"/>
      <c r="V6" s="43"/>
      <c r="W6" s="43"/>
      <c r="X6" s="43"/>
      <c r="Y6" s="43"/>
    </row>
    <row r="7">
      <c r="A7" s="139"/>
      <c r="B7" s="49"/>
      <c r="C7" s="145" t="s">
        <v>192</v>
      </c>
      <c r="D7" s="75">
        <f>'Balance Sheet 2022'!E2+'Balance Sheet 2022'!E3</f>
        <v>454832</v>
      </c>
      <c r="E7" s="147"/>
      <c r="F7" s="43"/>
      <c r="G7" s="43"/>
      <c r="H7" s="43"/>
      <c r="I7" s="43"/>
      <c r="J7" s="43"/>
      <c r="K7" s="43"/>
      <c r="L7" s="43"/>
      <c r="M7" s="43"/>
      <c r="N7" s="43"/>
      <c r="O7" s="43"/>
      <c r="P7" s="43"/>
      <c r="Q7" s="43"/>
      <c r="R7" s="43"/>
      <c r="S7" s="43"/>
      <c r="T7" s="43"/>
      <c r="U7" s="43"/>
      <c r="V7" s="43"/>
      <c r="W7" s="43"/>
      <c r="X7" s="43"/>
      <c r="Y7" s="43"/>
    </row>
    <row r="8">
      <c r="A8" s="139"/>
      <c r="B8" s="49"/>
      <c r="C8" s="148" t="s">
        <v>186</v>
      </c>
      <c r="D8" s="149">
        <f>D7/D6</f>
        <v>0.4367484662</v>
      </c>
      <c r="E8" s="150" t="s">
        <v>193</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194</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195</v>
      </c>
      <c r="C11" s="145" t="s">
        <v>196</v>
      </c>
      <c r="D11" s="75">
        <f>'Balance Sheet 2022'!E30</f>
        <v>-625520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197</v>
      </c>
      <c r="D12" s="75">
        <f>'Expenses 2022'!C40</f>
        <v>13106574</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198</v>
      </c>
      <c r="D13" s="146">
        <f>D12/12</f>
        <v>1092214.5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194</v>
      </c>
      <c r="D14" s="149">
        <f>D11/D13</f>
        <v>-0.5727080166</v>
      </c>
      <c r="E14" s="150" t="s">
        <v>193</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199</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200</v>
      </c>
      <c r="C17" s="145" t="s">
        <v>201</v>
      </c>
      <c r="D17" s="75">
        <f>sum('Balance Sheet 2022'!E13:E15)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197</v>
      </c>
      <c r="D18" s="75">
        <f>'Expenses 2022'!C40</f>
        <v>13106574</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198</v>
      </c>
      <c r="D19" s="146">
        <f>D18/12</f>
        <v>1092214.5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202</v>
      </c>
      <c r="D20" s="149">
        <f>D17/D19</f>
        <v>0</v>
      </c>
      <c r="E20" s="150" t="s">
        <v>193</v>
      </c>
      <c r="F20" s="43"/>
      <c r="G20" s="43"/>
      <c r="H20" s="43"/>
      <c r="I20" s="43"/>
      <c r="J20" s="43"/>
      <c r="K20" s="43"/>
      <c r="L20" s="43"/>
      <c r="M20" s="43"/>
      <c r="N20" s="43"/>
      <c r="O20" s="43"/>
      <c r="P20" s="43"/>
      <c r="Q20" s="43"/>
      <c r="R20" s="43"/>
      <c r="S20" s="43"/>
      <c r="T20" s="43"/>
      <c r="U20" s="43"/>
      <c r="V20" s="43"/>
      <c r="W20" s="43"/>
      <c r="X20" s="43"/>
      <c r="Y20" s="43"/>
    </row>
    <row r="21">
      <c r="A21" s="139"/>
      <c r="B21" s="49"/>
      <c r="C21" s="154" t="s">
        <v>203</v>
      </c>
      <c r="D21" s="155">
        <f>D20+D8</f>
        <v>0.4367484662</v>
      </c>
      <c r="E21" s="156" t="s">
        <v>193</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204</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205</v>
      </c>
      <c r="C24" s="160"/>
      <c r="D24" s="161">
        <f>max('Revenues 2022'!E2:E7,'Revenues 2022'!F10:F15)</f>
        <v>3312385</v>
      </c>
      <c r="E24" s="162" t="s">
        <v>206</v>
      </c>
      <c r="F24" s="43"/>
      <c r="G24" s="43"/>
      <c r="H24" s="43"/>
      <c r="I24" s="43"/>
      <c r="J24" s="43"/>
      <c r="K24" s="43"/>
      <c r="L24" s="43"/>
      <c r="M24" s="43"/>
      <c r="N24" s="43"/>
      <c r="O24" s="43"/>
      <c r="P24" s="43"/>
      <c r="Q24" s="43"/>
      <c r="R24" s="43"/>
      <c r="S24" s="43"/>
      <c r="T24" s="43"/>
      <c r="U24" s="43"/>
      <c r="V24" s="43"/>
      <c r="W24" s="43"/>
      <c r="X24" s="43"/>
      <c r="Y24" s="43"/>
    </row>
    <row r="25">
      <c r="A25" s="139"/>
      <c r="B25" s="49"/>
      <c r="C25" s="145" t="s">
        <v>207</v>
      </c>
      <c r="D25" s="146">
        <f>'Revenues 2022'!F44</f>
        <v>8563722</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204</v>
      </c>
      <c r="D26" s="163">
        <f>D24/D25</f>
        <v>0.386792682</v>
      </c>
      <c r="E26" s="150" t="s">
        <v>208</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209</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210</v>
      </c>
      <c r="C29" s="145" t="s">
        <v>211</v>
      </c>
      <c r="D29" s="75">
        <f>SUM('Expenses 2022'!C7:C9)</f>
        <v>4002324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212</v>
      </c>
      <c r="D30" s="75">
        <f>SUM('Expenses 2022'!C10:C12)</f>
        <v>799616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213</v>
      </c>
      <c r="D31" s="75">
        <f>sum(D29:D30)</f>
        <v>4801940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188</v>
      </c>
      <c r="D32" s="75">
        <f>'Expenses 2022'!C40</f>
        <v>13106574</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214</v>
      </c>
      <c r="D33" s="163">
        <f>D31/D32</f>
        <v>0.3663764459</v>
      </c>
      <c r="E33" s="150" t="s">
        <v>215</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216</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217</v>
      </c>
      <c r="C36" s="145" t="s">
        <v>218</v>
      </c>
      <c r="D36" s="75">
        <f>SUM('Expenses 2022'!C10:C11)</f>
        <v>458749</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211</v>
      </c>
      <c r="D37" s="75">
        <f>SUM('Expenses 2022'!C7:C9)</f>
        <v>4002324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216</v>
      </c>
      <c r="D38" s="163">
        <f>D36/D37</f>
        <v>0.1146206554</v>
      </c>
      <c r="E38" s="150" t="s">
        <v>219</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220</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221</v>
      </c>
      <c r="C41" s="148" t="s">
        <v>253</v>
      </c>
      <c r="D41" s="75">
        <f>'Expenses 2022'!D40</f>
        <v>11221711</v>
      </c>
      <c r="E41" s="165">
        <f t="shared" ref="E41:E44" si="1">D41/$D$44</f>
        <v>0.856189497</v>
      </c>
      <c r="F41" s="43"/>
      <c r="G41" s="43"/>
      <c r="H41" s="43"/>
      <c r="I41" s="43"/>
      <c r="J41" s="43"/>
      <c r="K41" s="43"/>
      <c r="L41" s="43"/>
      <c r="M41" s="43"/>
      <c r="N41" s="43"/>
      <c r="O41" s="43"/>
      <c r="P41" s="43"/>
      <c r="Q41" s="43"/>
      <c r="R41" s="43"/>
      <c r="S41" s="43"/>
      <c r="T41" s="43"/>
      <c r="U41" s="43"/>
      <c r="V41" s="43"/>
      <c r="W41" s="43"/>
      <c r="X41" s="43"/>
      <c r="Y41" s="43"/>
    </row>
    <row r="42">
      <c r="A42" s="139"/>
      <c r="B42" s="49"/>
      <c r="C42" s="148" t="s">
        <v>223</v>
      </c>
      <c r="D42" s="146">
        <f>'Expenses 2022'!E40</f>
        <v>1457975</v>
      </c>
      <c r="E42" s="165">
        <f t="shared" si="1"/>
        <v>0.1112399777</v>
      </c>
      <c r="F42" s="43"/>
      <c r="G42" s="43"/>
      <c r="H42" s="43"/>
      <c r="I42" s="43"/>
      <c r="J42" s="43"/>
      <c r="K42" s="43"/>
      <c r="L42" s="43"/>
      <c r="M42" s="43"/>
      <c r="N42" s="43"/>
      <c r="O42" s="43"/>
      <c r="P42" s="43"/>
      <c r="Q42" s="43"/>
      <c r="R42" s="43"/>
      <c r="S42" s="43"/>
      <c r="T42" s="43"/>
      <c r="U42" s="43"/>
      <c r="V42" s="43"/>
      <c r="W42" s="43"/>
      <c r="X42" s="43"/>
      <c r="Y42" s="43"/>
    </row>
    <row r="43">
      <c r="A43" s="139"/>
      <c r="B43" s="49"/>
      <c r="C43" s="148" t="s">
        <v>224</v>
      </c>
      <c r="D43" s="146">
        <f>'Expenses 2022'!F40</f>
        <v>426888</v>
      </c>
      <c r="E43" s="165">
        <f t="shared" si="1"/>
        <v>0.0325705253</v>
      </c>
      <c r="F43" s="43"/>
      <c r="G43" s="43"/>
      <c r="H43" s="43"/>
      <c r="I43" s="43"/>
      <c r="J43" s="43"/>
      <c r="K43" s="43"/>
      <c r="L43" s="43"/>
      <c r="M43" s="43"/>
      <c r="N43" s="43"/>
      <c r="O43" s="43"/>
      <c r="P43" s="43"/>
      <c r="Q43" s="43"/>
      <c r="R43" s="43"/>
      <c r="S43" s="43"/>
      <c r="T43" s="43"/>
      <c r="U43" s="43"/>
      <c r="V43" s="43"/>
      <c r="W43" s="43"/>
      <c r="X43" s="43"/>
      <c r="Y43" s="43"/>
    </row>
    <row r="44">
      <c r="A44" s="139"/>
      <c r="B44" s="49"/>
      <c r="C44" s="145" t="s">
        <v>188</v>
      </c>
      <c r="D44" s="146">
        <f>sum(D41:D43)</f>
        <v>13106574</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225</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226</v>
      </c>
      <c r="C47" s="145" t="s">
        <v>227</v>
      </c>
      <c r="D47" s="146">
        <f>'Revenues 2022'!F9</f>
        <v>3583011</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228</v>
      </c>
      <c r="D48" s="146">
        <f>'Expenses 2022'!F40</f>
        <v>426888</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229</v>
      </c>
      <c r="D49" s="166">
        <f>if(D48=0, "$0",D47/D48)</f>
        <v>8.393327992</v>
      </c>
      <c r="E49" s="150" t="s">
        <v>230</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231</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232</v>
      </c>
      <c r="C52" s="145" t="s">
        <v>233</v>
      </c>
      <c r="D52" s="146">
        <f>sum('Balance Sheet 2022'!E2:E10)</f>
        <v>2487301</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234</v>
      </c>
      <c r="D53" s="146">
        <f>sum('Balance Sheet 2022'!E19:E22)</f>
        <v>2590787</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235</v>
      </c>
      <c r="D54" s="168">
        <f>D52/D53</f>
        <v>0.9600561528</v>
      </c>
      <c r="E54" s="150" t="s">
        <v>236</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237</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238</v>
      </c>
      <c r="C57" s="145" t="s">
        <v>239</v>
      </c>
      <c r="D57" s="146">
        <f>sum('Balance Sheet 2022'!E25:E26)</f>
        <v>1290392</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240</v>
      </c>
      <c r="D58" s="146">
        <f>'Balance Sheet 2022'!E18</f>
        <v>18931553</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241</v>
      </c>
      <c r="D59" s="169">
        <f>D57/D58</f>
        <v>0.06816091633</v>
      </c>
      <c r="E59" s="150" t="s">
        <v>242</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GIBNEY DANCE</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300070.0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268590.0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3146852.0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3715512</v>
      </c>
      <c r="G9" s="58"/>
      <c r="H9" s="58"/>
      <c r="I9" s="58"/>
      <c r="J9" s="58"/>
      <c r="K9" s="58"/>
      <c r="L9" s="58"/>
      <c r="M9" s="58"/>
      <c r="N9" s="58"/>
      <c r="O9" s="58"/>
      <c r="P9" s="58"/>
      <c r="Q9" s="58"/>
      <c r="R9" s="58"/>
      <c r="S9" s="58"/>
      <c r="T9" s="58"/>
      <c r="U9" s="58"/>
      <c r="V9" s="58"/>
      <c r="W9" s="58"/>
      <c r="X9" s="58"/>
      <c r="Y9" s="58"/>
      <c r="Z9" s="58"/>
    </row>
    <row r="10">
      <c r="A10" s="44" t="s">
        <v>62</v>
      </c>
      <c r="B10" s="59" t="s">
        <v>63</v>
      </c>
      <c r="C10" s="60" t="s">
        <v>243</v>
      </c>
      <c r="D10" s="15"/>
      <c r="E10" s="15"/>
      <c r="F10" s="48">
        <v>3190880.0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244</v>
      </c>
      <c r="D11" s="61"/>
      <c r="E11" s="61"/>
      <c r="F11" s="62">
        <v>1161890.0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245</v>
      </c>
      <c r="D12" s="61"/>
      <c r="E12" s="61"/>
      <c r="F12" s="62">
        <v>209039.0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246</v>
      </c>
      <c r="D13" s="61"/>
      <c r="E13" s="61"/>
      <c r="F13" s="62">
        <v>117315.0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4679124</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461.0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254</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71148.0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71148.0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99</v>
      </c>
      <c r="C39" s="60" t="s">
        <v>248</v>
      </c>
      <c r="D39" s="74"/>
      <c r="E39" s="48">
        <v>1956.0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1956</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103</v>
      </c>
      <c r="D44" s="88"/>
      <c r="E44" s="88"/>
      <c r="F44" s="89">
        <f>sum(F16:F43)+F9</f>
        <v>8397053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GIBNEY DANCE</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104</v>
      </c>
      <c r="D2" s="42" t="s">
        <v>105</v>
      </c>
      <c r="E2" s="42" t="s">
        <v>106</v>
      </c>
      <c r="F2" s="42" t="s">
        <v>107</v>
      </c>
      <c r="G2" s="43"/>
      <c r="H2" s="43"/>
      <c r="I2" s="43"/>
      <c r="J2" s="43"/>
      <c r="K2" s="43"/>
      <c r="L2" s="43"/>
      <c r="M2" s="43"/>
      <c r="N2" s="43"/>
      <c r="O2" s="43"/>
      <c r="P2" s="43"/>
      <c r="Q2" s="43"/>
      <c r="R2" s="43"/>
      <c r="S2" s="43"/>
      <c r="T2" s="43"/>
      <c r="U2" s="43"/>
      <c r="V2" s="43"/>
      <c r="W2" s="43"/>
      <c r="X2" s="43"/>
      <c r="Y2" s="43"/>
      <c r="Z2" s="43"/>
    </row>
    <row r="3">
      <c r="A3" s="80">
        <v>1.0</v>
      </c>
      <c r="B3" s="96" t="s">
        <v>108</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109</v>
      </c>
      <c r="C4" s="98">
        <f t="shared" si="1"/>
        <v>594505</v>
      </c>
      <c r="D4" s="99">
        <v>594505.0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110</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111</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112</v>
      </c>
      <c r="C7" s="98">
        <f t="shared" si="1"/>
        <v>81498</v>
      </c>
      <c r="D7" s="99">
        <v>0.0</v>
      </c>
      <c r="E7" s="99">
        <v>81498.0</v>
      </c>
      <c r="F7" s="99">
        <v>0.0</v>
      </c>
      <c r="G7" s="43"/>
      <c r="H7" s="43"/>
      <c r="I7" s="43"/>
      <c r="J7" s="43"/>
      <c r="K7" s="43"/>
      <c r="L7" s="43"/>
      <c r="M7" s="43"/>
      <c r="N7" s="43"/>
      <c r="O7" s="43"/>
      <c r="P7" s="43"/>
      <c r="Q7" s="43"/>
      <c r="R7" s="43"/>
      <c r="S7" s="43"/>
      <c r="T7" s="43"/>
      <c r="U7" s="43"/>
      <c r="V7" s="43"/>
      <c r="W7" s="43"/>
      <c r="X7" s="43"/>
      <c r="Y7" s="43"/>
      <c r="Z7" s="43"/>
    </row>
    <row r="8">
      <c r="A8" s="80">
        <v>6.0</v>
      </c>
      <c r="B8" s="96" t="s">
        <v>113</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114</v>
      </c>
      <c r="C9" s="98">
        <f t="shared" si="1"/>
        <v>2489298</v>
      </c>
      <c r="D9" s="99">
        <v>2003774.0</v>
      </c>
      <c r="E9" s="99">
        <v>317774.0</v>
      </c>
      <c r="F9" s="99">
        <v>167750.0</v>
      </c>
      <c r="G9" s="43"/>
      <c r="H9" s="43"/>
      <c r="I9" s="43"/>
      <c r="J9" s="43"/>
      <c r="K9" s="43"/>
      <c r="L9" s="43"/>
      <c r="M9" s="43"/>
      <c r="N9" s="43"/>
      <c r="O9" s="43"/>
      <c r="P9" s="43"/>
      <c r="Q9" s="43"/>
      <c r="R9" s="43"/>
      <c r="S9" s="43"/>
      <c r="T9" s="43"/>
      <c r="U9" s="43"/>
      <c r="V9" s="43"/>
      <c r="W9" s="43"/>
      <c r="X9" s="43"/>
      <c r="Y9" s="43"/>
      <c r="Z9" s="43"/>
    </row>
    <row r="10">
      <c r="A10" s="80">
        <v>8.0</v>
      </c>
      <c r="B10" s="96" t="s">
        <v>115</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116</v>
      </c>
      <c r="C11" s="98">
        <f t="shared" si="1"/>
        <v>319856</v>
      </c>
      <c r="D11" s="99">
        <v>249307.0</v>
      </c>
      <c r="E11" s="99">
        <v>49678.0</v>
      </c>
      <c r="F11" s="99">
        <v>20871.0</v>
      </c>
      <c r="G11" s="43"/>
      <c r="H11" s="43"/>
      <c r="I11" s="43"/>
      <c r="J11" s="43"/>
      <c r="K11" s="43"/>
      <c r="L11" s="43"/>
      <c r="M11" s="43"/>
      <c r="N11" s="43"/>
      <c r="O11" s="43"/>
      <c r="P11" s="43"/>
      <c r="Q11" s="43"/>
      <c r="R11" s="43"/>
      <c r="S11" s="43"/>
      <c r="T11" s="43"/>
      <c r="U11" s="43"/>
      <c r="V11" s="43"/>
      <c r="W11" s="43"/>
      <c r="X11" s="43"/>
      <c r="Y11" s="43"/>
      <c r="Z11" s="43"/>
    </row>
    <row r="12">
      <c r="A12" s="45">
        <v>10.0</v>
      </c>
      <c r="B12" s="46" t="s">
        <v>117</v>
      </c>
      <c r="C12" s="98">
        <f t="shared" si="1"/>
        <v>205755</v>
      </c>
      <c r="D12" s="99">
        <v>160373.0</v>
      </c>
      <c r="E12" s="99">
        <v>31956.0</v>
      </c>
      <c r="F12" s="99">
        <v>13426.0</v>
      </c>
      <c r="G12" s="43"/>
      <c r="H12" s="43"/>
      <c r="I12" s="43"/>
      <c r="J12" s="43"/>
      <c r="K12" s="43"/>
      <c r="L12" s="43"/>
      <c r="M12" s="43"/>
      <c r="N12" s="43"/>
      <c r="O12" s="43"/>
      <c r="P12" s="43"/>
      <c r="Q12" s="43"/>
      <c r="R12" s="43"/>
      <c r="S12" s="43"/>
      <c r="T12" s="43"/>
      <c r="U12" s="43"/>
      <c r="V12" s="43"/>
      <c r="W12" s="43"/>
      <c r="X12" s="43"/>
      <c r="Y12" s="43"/>
      <c r="Z12" s="43"/>
    </row>
    <row r="13">
      <c r="A13" s="45">
        <v>11.0</v>
      </c>
      <c r="B13" s="46" t="s">
        <v>118</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119</v>
      </c>
      <c r="B14" s="46" t="s">
        <v>120</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121</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122</v>
      </c>
      <c r="C16" s="98">
        <f t="shared" si="1"/>
        <v>110219</v>
      </c>
      <c r="D16" s="99">
        <v>0.0</v>
      </c>
      <c r="E16" s="99">
        <v>110219.0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123</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124</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125</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126</v>
      </c>
      <c r="C20" s="98">
        <f t="shared" si="1"/>
        <v>2011221</v>
      </c>
      <c r="D20" s="99">
        <v>1777668.0</v>
      </c>
      <c r="E20" s="99">
        <v>196898.0</v>
      </c>
      <c r="F20" s="99">
        <v>36655.0</v>
      </c>
      <c r="G20" s="43"/>
      <c r="H20" s="43"/>
      <c r="I20" s="43"/>
      <c r="J20" s="43"/>
      <c r="K20" s="43"/>
      <c r="L20" s="43"/>
      <c r="M20" s="43"/>
      <c r="N20" s="43"/>
      <c r="O20" s="43"/>
      <c r="P20" s="43"/>
      <c r="Q20" s="43"/>
      <c r="R20" s="43"/>
      <c r="S20" s="43"/>
      <c r="T20" s="43"/>
      <c r="U20" s="43"/>
      <c r="V20" s="43"/>
      <c r="W20" s="43"/>
      <c r="X20" s="43"/>
      <c r="Y20" s="43"/>
      <c r="Z20" s="43"/>
    </row>
    <row r="21">
      <c r="A21" s="45">
        <v>12.0</v>
      </c>
      <c r="B21" s="46" t="s">
        <v>127</v>
      </c>
      <c r="C21" s="98">
        <f t="shared" si="1"/>
        <v>19924</v>
      </c>
      <c r="D21" s="99">
        <v>7160.0</v>
      </c>
      <c r="E21" s="99">
        <v>7865.0</v>
      </c>
      <c r="F21" s="99">
        <v>4899.0</v>
      </c>
      <c r="G21" s="43"/>
      <c r="H21" s="43"/>
      <c r="I21" s="43"/>
      <c r="J21" s="43"/>
      <c r="K21" s="43"/>
      <c r="L21" s="43"/>
      <c r="M21" s="43"/>
      <c r="N21" s="43"/>
      <c r="O21" s="43"/>
      <c r="P21" s="43"/>
      <c r="Q21" s="43"/>
      <c r="R21" s="43"/>
      <c r="S21" s="43"/>
      <c r="T21" s="43"/>
      <c r="U21" s="43"/>
      <c r="V21" s="43"/>
      <c r="W21" s="43"/>
      <c r="X21" s="43"/>
      <c r="Y21" s="43"/>
      <c r="Z21" s="43"/>
    </row>
    <row r="22">
      <c r="A22" s="45">
        <v>13.0</v>
      </c>
      <c r="B22" s="46" t="s">
        <v>128</v>
      </c>
      <c r="C22" s="98">
        <f t="shared" si="1"/>
        <v>3725</v>
      </c>
      <c r="D22" s="99">
        <v>2040.0</v>
      </c>
      <c r="E22" s="99">
        <v>1685.0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129</v>
      </c>
      <c r="C23" s="98">
        <f t="shared" si="1"/>
        <v>24260</v>
      </c>
      <c r="D23" s="99">
        <v>22072.0</v>
      </c>
      <c r="E23" s="99">
        <v>1664.0</v>
      </c>
      <c r="F23" s="99">
        <v>524.0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130</v>
      </c>
      <c r="C25" s="98">
        <f t="shared" si="1"/>
        <v>2169980</v>
      </c>
      <c r="D25" s="99">
        <v>2063232.0</v>
      </c>
      <c r="E25" s="99">
        <v>85399.0</v>
      </c>
      <c r="F25" s="99">
        <v>21349.0</v>
      </c>
      <c r="G25" s="43"/>
      <c r="H25" s="43"/>
      <c r="I25" s="43"/>
      <c r="J25" s="43"/>
      <c r="K25" s="43"/>
      <c r="L25" s="43"/>
      <c r="M25" s="43"/>
      <c r="N25" s="43"/>
      <c r="O25" s="43"/>
      <c r="P25" s="43"/>
      <c r="Q25" s="43"/>
      <c r="R25" s="43"/>
      <c r="S25" s="43"/>
      <c r="T25" s="43"/>
      <c r="U25" s="43"/>
      <c r="V25" s="43"/>
      <c r="W25" s="43"/>
      <c r="X25" s="43"/>
      <c r="Y25" s="43"/>
      <c r="Z25" s="43"/>
    </row>
    <row r="26">
      <c r="A26" s="45">
        <v>17.0</v>
      </c>
      <c r="B26" s="46" t="s">
        <v>131</v>
      </c>
      <c r="C26" s="98">
        <f t="shared" si="1"/>
        <v>157360</v>
      </c>
      <c r="D26" s="99">
        <v>155289.0</v>
      </c>
      <c r="E26" s="99">
        <v>1976.0</v>
      </c>
      <c r="F26" s="99">
        <v>95.0</v>
      </c>
      <c r="G26" s="43"/>
      <c r="H26" s="43"/>
      <c r="I26" s="43"/>
      <c r="J26" s="43"/>
      <c r="K26" s="43"/>
      <c r="L26" s="43"/>
      <c r="M26" s="43"/>
      <c r="N26" s="43"/>
      <c r="O26" s="43"/>
      <c r="P26" s="43"/>
      <c r="Q26" s="43"/>
      <c r="R26" s="43"/>
      <c r="S26" s="43"/>
      <c r="T26" s="43"/>
      <c r="U26" s="43"/>
      <c r="V26" s="43"/>
      <c r="W26" s="43"/>
      <c r="X26" s="43"/>
      <c r="Y26" s="43"/>
      <c r="Z26" s="43"/>
    </row>
    <row r="27">
      <c r="A27" s="80">
        <v>18.0</v>
      </c>
      <c r="B27" s="96" t="s">
        <v>132</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133</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134</v>
      </c>
      <c r="C29" s="98">
        <f t="shared" si="1"/>
        <v>35574</v>
      </c>
      <c r="D29" s="99">
        <v>0.0</v>
      </c>
      <c r="E29" s="99">
        <v>35574.0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135</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136</v>
      </c>
      <c r="C31" s="98">
        <f t="shared" si="1"/>
        <v>596095</v>
      </c>
      <c r="D31" s="99">
        <v>566292.0</v>
      </c>
      <c r="E31" s="99">
        <v>23843.0</v>
      </c>
      <c r="F31" s="99">
        <v>5960.0</v>
      </c>
      <c r="G31" s="43"/>
      <c r="H31" s="43"/>
      <c r="I31" s="43"/>
      <c r="J31" s="43"/>
      <c r="K31" s="43"/>
      <c r="L31" s="43"/>
      <c r="M31" s="43"/>
      <c r="N31" s="43"/>
      <c r="O31" s="43"/>
      <c r="P31" s="43"/>
      <c r="Q31" s="43"/>
      <c r="R31" s="43"/>
      <c r="S31" s="43"/>
      <c r="T31" s="43"/>
      <c r="U31" s="43"/>
      <c r="V31" s="43"/>
      <c r="W31" s="43"/>
      <c r="X31" s="43"/>
      <c r="Y31" s="43"/>
      <c r="Z31" s="43"/>
    </row>
    <row r="32">
      <c r="A32" s="45">
        <v>23.0</v>
      </c>
      <c r="B32" s="46" t="s">
        <v>137</v>
      </c>
      <c r="C32" s="98">
        <f t="shared" si="1"/>
        <v>35633</v>
      </c>
      <c r="D32" s="99">
        <v>332.0</v>
      </c>
      <c r="E32" s="99">
        <v>35301.0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138</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119</v>
      </c>
      <c r="B34" s="60" t="s">
        <v>250</v>
      </c>
      <c r="C34" s="98">
        <f t="shared" si="1"/>
        <v>125353</v>
      </c>
      <c r="D34" s="99">
        <v>35650.0</v>
      </c>
      <c r="E34" s="99">
        <v>89703.0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255</v>
      </c>
      <c r="C35" s="98">
        <f t="shared" si="1"/>
        <v>56368</v>
      </c>
      <c r="D35" s="99">
        <v>53531.0</v>
      </c>
      <c r="E35" s="99">
        <v>2837.0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252</v>
      </c>
      <c r="C36" s="98">
        <f t="shared" si="1"/>
        <v>12186</v>
      </c>
      <c r="D36" s="99">
        <v>0.0</v>
      </c>
      <c r="E36" s="99">
        <v>0.0</v>
      </c>
      <c r="F36" s="99">
        <v>12186.0</v>
      </c>
      <c r="G36" s="43"/>
      <c r="H36" s="43"/>
      <c r="I36" s="43"/>
      <c r="J36" s="43"/>
      <c r="K36" s="43"/>
      <c r="L36" s="43"/>
      <c r="M36" s="43"/>
      <c r="N36" s="43"/>
      <c r="O36" s="43"/>
      <c r="P36" s="43"/>
      <c r="Q36" s="43"/>
      <c r="R36" s="43"/>
      <c r="S36" s="43"/>
      <c r="T36" s="43"/>
      <c r="U36" s="43"/>
      <c r="V36" s="43"/>
      <c r="W36" s="43"/>
      <c r="X36" s="43"/>
      <c r="Y36" s="43"/>
      <c r="Z36" s="43"/>
    </row>
    <row r="37">
      <c r="A37" s="45" t="s">
        <v>52</v>
      </c>
      <c r="B37" s="60" t="s">
        <v>256</v>
      </c>
      <c r="C37" s="98">
        <f t="shared" si="1"/>
        <v>1397</v>
      </c>
      <c r="D37" s="99">
        <v>1250.0</v>
      </c>
      <c r="E37" s="99">
        <v>147.0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143</v>
      </c>
      <c r="C38" s="98">
        <f t="shared" si="1"/>
        <v>972</v>
      </c>
      <c r="D38" s="99">
        <v>0.0</v>
      </c>
      <c r="E38" s="99">
        <v>160.0</v>
      </c>
      <c r="F38" s="99">
        <v>812.0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144</v>
      </c>
      <c r="C40" s="104">
        <f t="shared" ref="C40:F40" si="2">sum(C3:C39)</f>
        <v>9051179</v>
      </c>
      <c r="D40" s="104">
        <f t="shared" si="2"/>
        <v>7692475</v>
      </c>
      <c r="E40" s="104">
        <f t="shared" si="2"/>
        <v>1074177</v>
      </c>
      <c r="F40" s="104">
        <f t="shared" si="2"/>
        <v>284527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GIBNEY DANCE</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145</v>
      </c>
      <c r="B2" s="45">
        <v>1.0</v>
      </c>
      <c r="C2" s="46" t="s">
        <v>146</v>
      </c>
      <c r="D2" s="111"/>
      <c r="E2" s="112">
        <v>100961.0</v>
      </c>
      <c r="F2" s="43"/>
      <c r="G2" s="43"/>
      <c r="H2" s="43"/>
      <c r="I2" s="43"/>
      <c r="J2" s="43"/>
      <c r="K2" s="43"/>
      <c r="L2" s="43"/>
      <c r="M2" s="43"/>
      <c r="N2" s="43"/>
      <c r="O2" s="43"/>
      <c r="P2" s="43"/>
      <c r="Q2" s="43"/>
      <c r="R2" s="43"/>
      <c r="S2" s="43"/>
      <c r="T2" s="43"/>
      <c r="U2" s="43"/>
      <c r="V2" s="43"/>
      <c r="W2" s="43"/>
      <c r="X2" s="43"/>
      <c r="Y2" s="43"/>
      <c r="Z2" s="43"/>
    </row>
    <row r="3">
      <c r="A3" s="49"/>
      <c r="B3" s="45">
        <v>2.0</v>
      </c>
      <c r="C3" s="46" t="s">
        <v>147</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148</v>
      </c>
      <c r="D4" s="111"/>
      <c r="E4" s="112">
        <v>1390395.0</v>
      </c>
      <c r="F4" s="43"/>
      <c r="G4" s="43"/>
      <c r="H4" s="43"/>
      <c r="I4" s="43"/>
      <c r="J4" s="43"/>
      <c r="K4" s="43"/>
      <c r="L4" s="43"/>
      <c r="M4" s="43"/>
      <c r="N4" s="43"/>
      <c r="O4" s="43"/>
      <c r="P4" s="43"/>
      <c r="Q4" s="43"/>
      <c r="R4" s="43"/>
      <c r="S4" s="43"/>
      <c r="T4" s="43"/>
      <c r="U4" s="43"/>
      <c r="V4" s="43"/>
      <c r="W4" s="43"/>
      <c r="X4" s="43"/>
      <c r="Y4" s="43"/>
      <c r="Z4" s="43"/>
    </row>
    <row r="5">
      <c r="A5" s="49"/>
      <c r="B5" s="45">
        <v>4.0</v>
      </c>
      <c r="C5" s="46" t="s">
        <v>149</v>
      </c>
      <c r="D5" s="113"/>
      <c r="E5" s="112">
        <v>47174.0</v>
      </c>
      <c r="F5" s="43"/>
      <c r="G5" s="43"/>
      <c r="H5" s="43"/>
      <c r="I5" s="43"/>
      <c r="J5" s="43"/>
      <c r="K5" s="43"/>
      <c r="L5" s="43"/>
      <c r="M5" s="43"/>
      <c r="N5" s="43"/>
      <c r="O5" s="43"/>
      <c r="P5" s="43"/>
      <c r="Q5" s="43"/>
      <c r="R5" s="43"/>
      <c r="S5" s="43"/>
      <c r="T5" s="43"/>
      <c r="U5" s="43"/>
      <c r="V5" s="43"/>
      <c r="W5" s="43"/>
      <c r="X5" s="43"/>
      <c r="Y5" s="43"/>
      <c r="Z5" s="43"/>
    </row>
    <row r="6">
      <c r="A6" s="49"/>
      <c r="B6" s="45">
        <v>5.0</v>
      </c>
      <c r="C6" s="51" t="s">
        <v>150</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151</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152</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153</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154</v>
      </c>
      <c r="D10" s="111"/>
      <c r="E10" s="112">
        <v>120693.0</v>
      </c>
      <c r="F10" s="43"/>
      <c r="G10" s="43"/>
      <c r="H10" s="43"/>
      <c r="I10" s="43"/>
      <c r="J10" s="43"/>
      <c r="K10" s="43"/>
      <c r="L10" s="43"/>
      <c r="M10" s="43"/>
      <c r="N10" s="43"/>
      <c r="O10" s="43"/>
      <c r="P10" s="43"/>
      <c r="Q10" s="43"/>
      <c r="R10" s="43"/>
      <c r="S10" s="43"/>
      <c r="T10" s="43"/>
      <c r="U10" s="43"/>
      <c r="V10" s="43"/>
      <c r="W10" s="43"/>
      <c r="X10" s="43"/>
      <c r="Y10" s="43"/>
      <c r="Z10" s="43"/>
    </row>
    <row r="11">
      <c r="A11" s="49"/>
      <c r="B11" s="45" t="s">
        <v>155</v>
      </c>
      <c r="C11" s="46" t="s">
        <v>156</v>
      </c>
      <c r="D11" s="112">
        <v>1.0623681E7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157</v>
      </c>
      <c r="C12" s="46" t="s">
        <v>158</v>
      </c>
      <c r="D12" s="112">
        <v>5547719.0</v>
      </c>
      <c r="E12" s="109">
        <f>D11-D12</f>
        <v>5075962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159</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160</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161</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162</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163</v>
      </c>
      <c r="D17" s="113"/>
      <c r="E17" s="112">
        <v>9568612.0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164</v>
      </c>
      <c r="D18" s="114"/>
      <c r="E18" s="115">
        <f>sum(E2:E17)</f>
        <v>16303797</v>
      </c>
      <c r="F18" s="43"/>
      <c r="G18" s="43"/>
      <c r="H18" s="43"/>
      <c r="I18" s="43"/>
      <c r="J18" s="43"/>
      <c r="K18" s="43"/>
      <c r="L18" s="43"/>
      <c r="M18" s="43"/>
      <c r="N18" s="43"/>
      <c r="O18" s="43"/>
      <c r="P18" s="43"/>
      <c r="Q18" s="43"/>
      <c r="R18" s="43"/>
      <c r="S18" s="43"/>
      <c r="T18" s="43"/>
      <c r="U18" s="43"/>
      <c r="V18" s="43"/>
      <c r="W18" s="43"/>
      <c r="X18" s="43"/>
      <c r="Y18" s="43"/>
      <c r="Z18" s="43"/>
    </row>
    <row r="19">
      <c r="A19" s="44" t="s">
        <v>165</v>
      </c>
      <c r="B19" s="116">
        <v>17.0</v>
      </c>
      <c r="C19" s="117" t="s">
        <v>166</v>
      </c>
      <c r="D19" s="118"/>
      <c r="E19" s="112">
        <v>2001453.0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167</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168</v>
      </c>
      <c r="D21" s="118"/>
      <c r="E21" s="112">
        <v>348952.0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169</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170</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171</v>
      </c>
      <c r="D24" s="121"/>
      <c r="E24" s="119">
        <v>785000.0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172</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173</v>
      </c>
      <c r="D26" s="118"/>
      <c r="E26" s="119">
        <v>1237916.0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174</v>
      </c>
      <c r="D27" s="118"/>
      <c r="E27" s="119">
        <v>1.044702E7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175</v>
      </c>
      <c r="D28" s="126"/>
      <c r="E28" s="127">
        <f>sum(E19:E27)</f>
        <v>14820341</v>
      </c>
      <c r="F28" s="43"/>
      <c r="G28" s="43"/>
      <c r="H28" s="43"/>
      <c r="I28" s="43"/>
      <c r="J28" s="43"/>
      <c r="K28" s="43"/>
      <c r="L28" s="43"/>
      <c r="M28" s="43"/>
      <c r="N28" s="43"/>
      <c r="O28" s="43"/>
      <c r="P28" s="43"/>
      <c r="Q28" s="43"/>
      <c r="R28" s="43"/>
      <c r="S28" s="43"/>
      <c r="T28" s="43"/>
      <c r="U28" s="43"/>
      <c r="V28" s="43"/>
      <c r="W28" s="43"/>
      <c r="X28" s="43"/>
      <c r="Y28" s="43"/>
      <c r="Z28" s="43"/>
    </row>
    <row r="29">
      <c r="A29" s="65" t="s">
        <v>176</v>
      </c>
      <c r="B29" s="128"/>
      <c r="C29" s="129" t="s">
        <v>177</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178</v>
      </c>
      <c r="D30" s="118"/>
      <c r="E30" s="112">
        <v>-776938.0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179</v>
      </c>
      <c r="D31" s="118"/>
      <c r="E31" s="112">
        <v>2260394.0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180</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181</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182</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183</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184</v>
      </c>
      <c r="D36" s="132"/>
      <c r="E36" s="127">
        <f>sum(E30:E35)</f>
        <v>1483456</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185</v>
      </c>
      <c r="D37" s="136"/>
      <c r="E37" s="137">
        <f>E36+E28</f>
        <v>16303797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GIBNEY DANCE</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186</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187</v>
      </c>
      <c r="C3" s="145" t="s">
        <v>188</v>
      </c>
      <c r="D3" s="146">
        <f>'Expenses 2023'!C40</f>
        <v>9051179</v>
      </c>
      <c r="E3" s="147"/>
      <c r="F3" s="43"/>
      <c r="G3" s="43"/>
      <c r="H3" s="43"/>
      <c r="I3" s="43"/>
      <c r="J3" s="43"/>
      <c r="K3" s="43"/>
      <c r="L3" s="43"/>
      <c r="M3" s="43"/>
      <c r="N3" s="43"/>
      <c r="O3" s="43"/>
      <c r="P3" s="43"/>
      <c r="Q3" s="43"/>
      <c r="R3" s="43"/>
      <c r="S3" s="43"/>
      <c r="T3" s="43"/>
      <c r="U3" s="43"/>
      <c r="V3" s="43"/>
      <c r="W3" s="43"/>
      <c r="X3" s="43"/>
      <c r="Y3" s="43"/>
    </row>
    <row r="4">
      <c r="A4" s="139"/>
      <c r="B4" s="49"/>
      <c r="C4" s="145" t="s">
        <v>189</v>
      </c>
      <c r="D4" s="146">
        <f>'Expenses 2023'!C31</f>
        <v>596095</v>
      </c>
      <c r="E4" s="147"/>
      <c r="F4" s="43"/>
      <c r="G4" s="43"/>
      <c r="H4" s="43"/>
      <c r="I4" s="43"/>
      <c r="J4" s="43"/>
      <c r="K4" s="43"/>
      <c r="L4" s="43"/>
      <c r="M4" s="43"/>
      <c r="N4" s="43"/>
      <c r="O4" s="43"/>
      <c r="P4" s="43"/>
      <c r="Q4" s="43"/>
      <c r="R4" s="43"/>
      <c r="S4" s="43"/>
      <c r="T4" s="43"/>
      <c r="U4" s="43"/>
      <c r="V4" s="43"/>
      <c r="W4" s="43"/>
      <c r="X4" s="43"/>
      <c r="Y4" s="43"/>
    </row>
    <row r="5">
      <c r="A5" s="139"/>
      <c r="B5" s="49"/>
      <c r="C5" s="145" t="s">
        <v>190</v>
      </c>
      <c r="D5" s="146">
        <f>D3-D4</f>
        <v>8455084</v>
      </c>
      <c r="E5" s="147"/>
      <c r="F5" s="43"/>
      <c r="G5" s="43"/>
      <c r="H5" s="43"/>
      <c r="I5" s="43"/>
      <c r="J5" s="43"/>
      <c r="K5" s="43"/>
      <c r="L5" s="43"/>
      <c r="M5" s="43"/>
      <c r="N5" s="43"/>
      <c r="O5" s="43"/>
      <c r="P5" s="43"/>
      <c r="Q5" s="43"/>
      <c r="R5" s="43"/>
      <c r="S5" s="43"/>
      <c r="T5" s="43"/>
      <c r="U5" s="43"/>
      <c r="V5" s="43"/>
      <c r="W5" s="43"/>
      <c r="X5" s="43"/>
      <c r="Y5" s="43"/>
    </row>
    <row r="6">
      <c r="A6" s="139"/>
      <c r="B6" s="49"/>
      <c r="C6" s="145" t="s">
        <v>191</v>
      </c>
      <c r="D6" s="146">
        <f>D5/12</f>
        <v>704590.3333</v>
      </c>
      <c r="E6" s="147"/>
      <c r="F6" s="43"/>
      <c r="G6" s="43"/>
      <c r="H6" s="43"/>
      <c r="I6" s="43"/>
      <c r="J6" s="43"/>
      <c r="K6" s="43"/>
      <c r="L6" s="43"/>
      <c r="M6" s="43"/>
      <c r="N6" s="43"/>
      <c r="O6" s="43"/>
      <c r="P6" s="43"/>
      <c r="Q6" s="43"/>
      <c r="R6" s="43"/>
      <c r="S6" s="43"/>
      <c r="T6" s="43"/>
      <c r="U6" s="43"/>
      <c r="V6" s="43"/>
      <c r="W6" s="43"/>
      <c r="X6" s="43"/>
      <c r="Y6" s="43"/>
    </row>
    <row r="7">
      <c r="A7" s="139"/>
      <c r="B7" s="49"/>
      <c r="C7" s="145" t="s">
        <v>192</v>
      </c>
      <c r="D7" s="75">
        <f>'Balance Sheet 2023'!E2+'Balance Sheet 2023'!E3</f>
        <v>100961</v>
      </c>
      <c r="E7" s="147"/>
      <c r="F7" s="43"/>
      <c r="G7" s="43"/>
      <c r="H7" s="43"/>
      <c r="I7" s="43"/>
      <c r="J7" s="43"/>
      <c r="K7" s="43"/>
      <c r="L7" s="43"/>
      <c r="M7" s="43"/>
      <c r="N7" s="43"/>
      <c r="O7" s="43"/>
      <c r="P7" s="43"/>
      <c r="Q7" s="43"/>
      <c r="R7" s="43"/>
      <c r="S7" s="43"/>
      <c r="T7" s="43"/>
      <c r="U7" s="43"/>
      <c r="V7" s="43"/>
      <c r="W7" s="43"/>
      <c r="X7" s="43"/>
      <c r="Y7" s="43"/>
    </row>
    <row r="8">
      <c r="A8" s="139"/>
      <c r="B8" s="49"/>
      <c r="C8" s="148" t="s">
        <v>186</v>
      </c>
      <c r="D8" s="149">
        <f>D7/D6</f>
        <v>0.1432903564</v>
      </c>
      <c r="E8" s="150" t="s">
        <v>193</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194</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195</v>
      </c>
      <c r="C11" s="145" t="s">
        <v>196</v>
      </c>
      <c r="D11" s="75">
        <f>'Balance Sheet 2023'!E30</f>
        <v>-776938</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197</v>
      </c>
      <c r="D12" s="75">
        <f>'Expenses 2023'!C40</f>
        <v>9051179</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198</v>
      </c>
      <c r="D13" s="146">
        <f>D12/12</f>
        <v>754264.9167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194</v>
      </c>
      <c r="D14" s="149">
        <f>D11/D13</f>
        <v>-1.030059841</v>
      </c>
      <c r="E14" s="150" t="s">
        <v>193</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199</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200</v>
      </c>
      <c r="C17" s="145" t="s">
        <v>201</v>
      </c>
      <c r="D17" s="75">
        <f>sum('Balance Sheet 2023'!E13:E15)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197</v>
      </c>
      <c r="D18" s="75">
        <f>'Expenses 2023'!C40</f>
        <v>9051179</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198</v>
      </c>
      <c r="D19" s="146">
        <f>D18/12</f>
        <v>754264.9167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202</v>
      </c>
      <c r="D20" s="149">
        <f>D17/D19</f>
        <v>0</v>
      </c>
      <c r="E20" s="150" t="s">
        <v>193</v>
      </c>
      <c r="F20" s="43"/>
      <c r="G20" s="43"/>
      <c r="H20" s="43"/>
      <c r="I20" s="43"/>
      <c r="J20" s="43"/>
      <c r="K20" s="43"/>
      <c r="L20" s="43"/>
      <c r="M20" s="43"/>
      <c r="N20" s="43"/>
      <c r="O20" s="43"/>
      <c r="P20" s="43"/>
      <c r="Q20" s="43"/>
      <c r="R20" s="43"/>
      <c r="S20" s="43"/>
      <c r="T20" s="43"/>
      <c r="U20" s="43"/>
      <c r="V20" s="43"/>
      <c r="W20" s="43"/>
      <c r="X20" s="43"/>
      <c r="Y20" s="43"/>
    </row>
    <row r="21">
      <c r="A21" s="139"/>
      <c r="B21" s="49"/>
      <c r="C21" s="154" t="s">
        <v>203</v>
      </c>
      <c r="D21" s="155">
        <f>D20+D8</f>
        <v>0.1432903564</v>
      </c>
      <c r="E21" s="156" t="s">
        <v>193</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204</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205</v>
      </c>
      <c r="C24" s="160"/>
      <c r="D24" s="161">
        <f>max('Revenues 2023'!E2:E7,'Revenues 2023'!F10:F15)</f>
        <v>3190880</v>
      </c>
      <c r="E24" s="162" t="s">
        <v>206</v>
      </c>
      <c r="F24" s="43"/>
      <c r="G24" s="43"/>
      <c r="H24" s="43"/>
      <c r="I24" s="43"/>
      <c r="J24" s="43"/>
      <c r="K24" s="43"/>
      <c r="L24" s="43"/>
      <c r="M24" s="43"/>
      <c r="N24" s="43"/>
      <c r="O24" s="43"/>
      <c r="P24" s="43"/>
      <c r="Q24" s="43"/>
      <c r="R24" s="43"/>
      <c r="S24" s="43"/>
      <c r="T24" s="43"/>
      <c r="U24" s="43"/>
      <c r="V24" s="43"/>
      <c r="W24" s="43"/>
      <c r="X24" s="43"/>
      <c r="Y24" s="43"/>
    </row>
    <row r="25">
      <c r="A25" s="139"/>
      <c r="B25" s="49"/>
      <c r="C25" s="145" t="s">
        <v>207</v>
      </c>
      <c r="D25" s="146">
        <f>'Revenues 2023'!F44</f>
        <v>8397053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204</v>
      </c>
      <c r="D26" s="163">
        <f>D24/D25</f>
        <v>0.3799999833</v>
      </c>
      <c r="E26" s="150" t="s">
        <v>208</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209</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210</v>
      </c>
      <c r="C29" s="145" t="s">
        <v>211</v>
      </c>
      <c r="D29" s="75">
        <f>SUM('Expenses 2023'!C7:C9)</f>
        <v>2570796</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212</v>
      </c>
      <c r="D30" s="75">
        <f>SUM('Expenses 2023'!C10:C12)</f>
        <v>525611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213</v>
      </c>
      <c r="D31" s="75">
        <f>sum(D29:D30)</f>
        <v>3096407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188</v>
      </c>
      <c r="D32" s="75">
        <f>'Expenses 2023'!C40</f>
        <v>9051179</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214</v>
      </c>
      <c r="D33" s="163">
        <f>D31/D32</f>
        <v>0.3420998524</v>
      </c>
      <c r="E33" s="150" t="s">
        <v>215</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216</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217</v>
      </c>
      <c r="C36" s="145" t="s">
        <v>218</v>
      </c>
      <c r="D36" s="75">
        <f>SUM('Expenses 2023'!C10:C11)</f>
        <v>319856</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211</v>
      </c>
      <c r="D37" s="75">
        <f>SUM('Expenses 2023'!C7:C9)</f>
        <v>2570796</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216</v>
      </c>
      <c r="D38" s="163">
        <f>D36/D37</f>
        <v>0.1244190515</v>
      </c>
      <c r="E38" s="150" t="s">
        <v>219</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220</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221</v>
      </c>
      <c r="C41" s="148" t="s">
        <v>257</v>
      </c>
      <c r="D41" s="75">
        <f>'Expenses 2023'!D40</f>
        <v>7692475</v>
      </c>
      <c r="E41" s="165">
        <f t="shared" ref="E41:E44" si="1">D41/$D$44</f>
        <v>0.8498865175</v>
      </c>
      <c r="F41" s="43"/>
      <c r="G41" s="43"/>
      <c r="H41" s="43"/>
      <c r="I41" s="43"/>
      <c r="J41" s="43"/>
      <c r="K41" s="43"/>
      <c r="L41" s="43"/>
      <c r="M41" s="43"/>
      <c r="N41" s="43"/>
      <c r="O41" s="43"/>
      <c r="P41" s="43"/>
      <c r="Q41" s="43"/>
      <c r="R41" s="43"/>
      <c r="S41" s="43"/>
      <c r="T41" s="43"/>
      <c r="U41" s="43"/>
      <c r="V41" s="43"/>
      <c r="W41" s="43"/>
      <c r="X41" s="43"/>
      <c r="Y41" s="43"/>
    </row>
    <row r="42">
      <c r="A42" s="139"/>
      <c r="B42" s="49"/>
      <c r="C42" s="148" t="s">
        <v>223</v>
      </c>
      <c r="D42" s="146">
        <f>'Expenses 2023'!E40</f>
        <v>1074177</v>
      </c>
      <c r="E42" s="165">
        <f t="shared" si="1"/>
        <v>0.1186781302</v>
      </c>
      <c r="F42" s="43"/>
      <c r="G42" s="43"/>
      <c r="H42" s="43"/>
      <c r="I42" s="43"/>
      <c r="J42" s="43"/>
      <c r="K42" s="43"/>
      <c r="L42" s="43"/>
      <c r="M42" s="43"/>
      <c r="N42" s="43"/>
      <c r="O42" s="43"/>
      <c r="P42" s="43"/>
      <c r="Q42" s="43"/>
      <c r="R42" s="43"/>
      <c r="S42" s="43"/>
      <c r="T42" s="43"/>
      <c r="U42" s="43"/>
      <c r="V42" s="43"/>
      <c r="W42" s="43"/>
      <c r="X42" s="43"/>
      <c r="Y42" s="43"/>
    </row>
    <row r="43">
      <c r="A43" s="139"/>
      <c r="B43" s="49"/>
      <c r="C43" s="148" t="s">
        <v>224</v>
      </c>
      <c r="D43" s="146">
        <f>'Expenses 2023'!F40</f>
        <v>284527</v>
      </c>
      <c r="E43" s="165">
        <f t="shared" si="1"/>
        <v>0.03143535223</v>
      </c>
      <c r="F43" s="43"/>
      <c r="G43" s="43"/>
      <c r="H43" s="43"/>
      <c r="I43" s="43"/>
      <c r="J43" s="43"/>
      <c r="K43" s="43"/>
      <c r="L43" s="43"/>
      <c r="M43" s="43"/>
      <c r="N43" s="43"/>
      <c r="O43" s="43"/>
      <c r="P43" s="43"/>
      <c r="Q43" s="43"/>
      <c r="R43" s="43"/>
      <c r="S43" s="43"/>
      <c r="T43" s="43"/>
      <c r="U43" s="43"/>
      <c r="V43" s="43"/>
      <c r="W43" s="43"/>
      <c r="X43" s="43"/>
      <c r="Y43" s="43"/>
    </row>
    <row r="44">
      <c r="A44" s="139"/>
      <c r="B44" s="49"/>
      <c r="C44" s="145" t="s">
        <v>188</v>
      </c>
      <c r="D44" s="146">
        <f>sum(D41:D43)</f>
        <v>9051179</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225</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226</v>
      </c>
      <c r="C47" s="145" t="s">
        <v>227</v>
      </c>
      <c r="D47" s="146">
        <f>'Revenues 2023'!F9</f>
        <v>3715512</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228</v>
      </c>
      <c r="D48" s="146">
        <f>'Expenses 2023'!F40</f>
        <v>284527</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229</v>
      </c>
      <c r="D49" s="166">
        <f>if(D48=0, "$0",D47/D48)</f>
        <v>13.05855683</v>
      </c>
      <c r="E49" s="150" t="s">
        <v>230</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231</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232</v>
      </c>
      <c r="C52" s="145" t="s">
        <v>233</v>
      </c>
      <c r="D52" s="146">
        <f>sum('Balance Sheet 2023'!E2:E10)</f>
        <v>1659223</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234</v>
      </c>
      <c r="D53" s="146">
        <f>sum('Balance Sheet 2023'!E19:E22)</f>
        <v>2350405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235</v>
      </c>
      <c r="D54" s="168">
        <f>D52/D53</f>
        <v>0.70593068</v>
      </c>
      <c r="E54" s="150" t="s">
        <v>236</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237</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238</v>
      </c>
      <c r="C57" s="145" t="s">
        <v>239</v>
      </c>
      <c r="D57" s="146">
        <f>sum('Balance Sheet 2023'!E25:E26)</f>
        <v>1237916</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240</v>
      </c>
      <c r="D58" s="146">
        <f>'Balance Sheet 2023'!E18</f>
        <v>16303797</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241</v>
      </c>
      <c r="D59" s="169">
        <f>D57/D58</f>
        <v>0.07592807982</v>
      </c>
      <c r="E59" s="150" t="s">
        <v>242</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GIBNEY DANCE</v>
      </c>
      <c r="B1" s="2" t="s">
        <v>258</v>
      </c>
      <c r="C1" s="139"/>
      <c r="D1" s="139"/>
      <c r="E1" s="139"/>
      <c r="F1" s="140"/>
      <c r="G1" s="140"/>
      <c r="H1" s="140"/>
      <c r="I1" s="43"/>
      <c r="J1" s="43"/>
      <c r="K1" s="43"/>
      <c r="L1" s="43"/>
      <c r="M1" s="43"/>
      <c r="N1" s="43"/>
      <c r="O1" s="43"/>
      <c r="P1" s="43"/>
      <c r="Q1" s="43"/>
      <c r="R1" s="43"/>
      <c r="S1" s="43"/>
      <c r="T1" s="43"/>
      <c r="U1" s="43"/>
      <c r="V1" s="43"/>
      <c r="W1" s="43"/>
      <c r="X1" s="43"/>
      <c r="Y1" s="43"/>
    </row>
    <row r="2">
      <c r="A2" s="141" t="s">
        <v>186</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187</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259</v>
      </c>
      <c r="E4" s="45" t="s">
        <v>260</v>
      </c>
      <c r="F4" s="45" t="s">
        <v>261</v>
      </c>
      <c r="G4" s="59" t="s">
        <v>262</v>
      </c>
      <c r="H4" s="59"/>
      <c r="I4" s="43"/>
      <c r="J4" s="43"/>
      <c r="K4" s="43"/>
      <c r="L4" s="43"/>
      <c r="M4" s="43"/>
      <c r="N4" s="43"/>
      <c r="O4" s="43"/>
      <c r="P4" s="43"/>
      <c r="Q4" s="43"/>
      <c r="R4" s="43"/>
      <c r="S4" s="43"/>
      <c r="T4" s="43"/>
      <c r="U4" s="43"/>
      <c r="V4" s="43"/>
      <c r="W4" s="43"/>
      <c r="X4" s="43"/>
      <c r="Y4" s="43"/>
    </row>
    <row r="5">
      <c r="A5" s="139"/>
      <c r="B5" s="49"/>
      <c r="C5" s="148" t="s">
        <v>186</v>
      </c>
      <c r="D5" s="177">
        <f>'Ratios 2021'!D8</f>
        <v>1.314467124</v>
      </c>
      <c r="E5" s="177">
        <f>'Ratios 2022'!D8</f>
        <v>0.4367484662</v>
      </c>
      <c r="F5" s="177">
        <f>'Ratios 2023'!D8</f>
        <v>0.1432903564</v>
      </c>
      <c r="G5" s="177">
        <f>average(D5:F5)</f>
        <v>0.6315019821</v>
      </c>
      <c r="H5" s="150" t="s">
        <v>193</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194</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195</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259</v>
      </c>
      <c r="E9" s="45" t="s">
        <v>260</v>
      </c>
      <c r="F9" s="45" t="s">
        <v>261</v>
      </c>
      <c r="G9" s="59" t="s">
        <v>262</v>
      </c>
      <c r="H9" s="59"/>
      <c r="I9" s="43"/>
      <c r="J9" s="43"/>
      <c r="K9" s="43"/>
      <c r="L9" s="43"/>
      <c r="M9" s="43"/>
      <c r="N9" s="43"/>
      <c r="O9" s="43"/>
      <c r="P9" s="43"/>
      <c r="Q9" s="43"/>
      <c r="R9" s="43"/>
      <c r="S9" s="43"/>
      <c r="T9" s="43"/>
      <c r="U9" s="43"/>
      <c r="V9" s="43"/>
      <c r="W9" s="43"/>
      <c r="X9" s="43"/>
      <c r="Y9" s="43"/>
    </row>
    <row r="10">
      <c r="A10" s="139"/>
      <c r="B10" s="49"/>
      <c r="C10" s="148" t="s">
        <v>194</v>
      </c>
      <c r="D10" s="149">
        <f>'Ratios 2021'!D14</f>
        <v>3.676719646</v>
      </c>
      <c r="E10" s="149">
        <f>'Ratios 2022'!D14</f>
        <v>-0.5727080166</v>
      </c>
      <c r="F10" s="149">
        <f>'Ratios 2023'!D14</f>
        <v>-1.030059841</v>
      </c>
      <c r="G10" s="177">
        <f>average(D10:F10)</f>
        <v>0.6913172627</v>
      </c>
      <c r="H10" s="150" t="s">
        <v>193</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199</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200</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259</v>
      </c>
      <c r="E14" s="45" t="s">
        <v>260</v>
      </c>
      <c r="F14" s="45" t="s">
        <v>261</v>
      </c>
      <c r="G14" s="59" t="s">
        <v>262</v>
      </c>
      <c r="H14" s="59"/>
      <c r="I14" s="43"/>
      <c r="J14" s="43"/>
      <c r="K14" s="43"/>
      <c r="L14" s="43"/>
      <c r="M14" s="43"/>
      <c r="N14" s="43"/>
      <c r="O14" s="43"/>
      <c r="P14" s="43"/>
      <c r="Q14" s="43"/>
      <c r="R14" s="43"/>
      <c r="S14" s="43"/>
      <c r="T14" s="43"/>
      <c r="U14" s="43"/>
      <c r="V14" s="43"/>
      <c r="W14" s="43"/>
      <c r="X14" s="43"/>
      <c r="Y14" s="43"/>
    </row>
    <row r="15">
      <c r="A15" s="139"/>
      <c r="B15" s="49"/>
      <c r="C15" s="148" t="s">
        <v>202</v>
      </c>
      <c r="D15" s="180">
        <f>'Ratios 2021'!D20</f>
        <v>0</v>
      </c>
      <c r="E15" s="180">
        <f>'Ratios 2022'!D20</f>
        <v>0</v>
      </c>
      <c r="F15" s="180">
        <f>'Ratios 2023'!D20</f>
        <v>0</v>
      </c>
      <c r="G15" s="177">
        <f>average(D15:F15)</f>
        <v>0</v>
      </c>
      <c r="H15" s="150" t="s">
        <v>193</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204</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205</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259</v>
      </c>
      <c r="E19" s="45" t="s">
        <v>260</v>
      </c>
      <c r="F19" s="45" t="s">
        <v>261</v>
      </c>
      <c r="G19" s="59" t="s">
        <v>262</v>
      </c>
      <c r="H19" s="59"/>
      <c r="I19" s="43"/>
      <c r="J19" s="43"/>
      <c r="K19" s="43"/>
      <c r="L19" s="43"/>
      <c r="M19" s="43"/>
      <c r="N19" s="43"/>
      <c r="O19" s="43"/>
      <c r="P19" s="43"/>
      <c r="Q19" s="43"/>
      <c r="R19" s="43"/>
      <c r="S19" s="43"/>
      <c r="T19" s="43"/>
      <c r="U19" s="43"/>
      <c r="V19" s="43"/>
      <c r="W19" s="43"/>
      <c r="X19" s="43"/>
      <c r="Y19" s="43"/>
    </row>
    <row r="20">
      <c r="A20" s="139"/>
      <c r="B20" s="49"/>
      <c r="C20" s="148" t="s">
        <v>204</v>
      </c>
      <c r="D20" s="163">
        <f>'Ratios 2021'!D26</f>
        <v>0.4017472165</v>
      </c>
      <c r="E20" s="163">
        <f>'Ratios 2022'!D26</f>
        <v>0.386792682</v>
      </c>
      <c r="F20" s="163">
        <f>'Ratios 2023'!D26</f>
        <v>0.3799999833</v>
      </c>
      <c r="G20" s="181">
        <f>average(D20:F20)</f>
        <v>0.3895132939</v>
      </c>
      <c r="H20" s="150" t="s">
        <v>208</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209</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210</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259</v>
      </c>
      <c r="E24" s="45" t="s">
        <v>260</v>
      </c>
      <c r="F24" s="45" t="s">
        <v>261</v>
      </c>
      <c r="G24" s="59" t="s">
        <v>262</v>
      </c>
      <c r="H24" s="59"/>
      <c r="I24" s="43"/>
      <c r="J24" s="43"/>
      <c r="K24" s="43"/>
      <c r="L24" s="43"/>
      <c r="M24" s="43"/>
      <c r="N24" s="43"/>
      <c r="O24" s="43"/>
      <c r="P24" s="43"/>
      <c r="Q24" s="43"/>
      <c r="R24" s="43"/>
      <c r="S24" s="43"/>
      <c r="T24" s="43"/>
      <c r="U24" s="43"/>
      <c r="V24" s="43"/>
      <c r="W24" s="43"/>
      <c r="X24" s="43"/>
      <c r="Y24" s="43"/>
    </row>
    <row r="25">
      <c r="A25" s="139"/>
      <c r="B25" s="49"/>
      <c r="C25" s="148" t="s">
        <v>214</v>
      </c>
      <c r="D25" s="163">
        <f>'Ratios 2021'!D33</f>
        <v>0.3687593844</v>
      </c>
      <c r="E25" s="163">
        <f>'Ratios 2022'!D33</f>
        <v>0.3663764459</v>
      </c>
      <c r="F25" s="163">
        <f>'Ratios 2023'!D33</f>
        <v>0.3420998524</v>
      </c>
      <c r="G25" s="181">
        <f>average(D25:F25)</f>
        <v>0.3590785609</v>
      </c>
      <c r="H25" s="150" t="s">
        <v>215</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216</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217</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259</v>
      </c>
      <c r="E29" s="45" t="s">
        <v>260</v>
      </c>
      <c r="F29" s="45" t="s">
        <v>261</v>
      </c>
      <c r="G29" s="59" t="s">
        <v>262</v>
      </c>
      <c r="H29" s="59"/>
      <c r="I29" s="43"/>
      <c r="J29" s="43"/>
      <c r="K29" s="43"/>
      <c r="L29" s="43"/>
      <c r="M29" s="43"/>
      <c r="N29" s="43"/>
      <c r="O29" s="43"/>
      <c r="P29" s="43"/>
      <c r="Q29" s="43"/>
      <c r="R29" s="43"/>
      <c r="S29" s="43"/>
      <c r="T29" s="43"/>
      <c r="U29" s="43"/>
      <c r="V29" s="43"/>
      <c r="W29" s="43"/>
      <c r="X29" s="43"/>
      <c r="Y29" s="43"/>
    </row>
    <row r="30">
      <c r="A30" s="139"/>
      <c r="B30" s="49"/>
      <c r="C30" s="148" t="s">
        <v>216</v>
      </c>
      <c r="D30" s="163">
        <f>'Ratios 2021'!D38</f>
        <v>0.03969277473</v>
      </c>
      <c r="E30" s="163">
        <f>'Ratios 2022'!D38</f>
        <v>0.1146206554</v>
      </c>
      <c r="F30" s="163">
        <f>'Ratios 2023'!D38</f>
        <v>0.1244190515</v>
      </c>
      <c r="G30" s="181">
        <f>average(D30:F30)</f>
        <v>0.09291082722</v>
      </c>
      <c r="H30" s="150" t="s">
        <v>219</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220</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221</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259</v>
      </c>
      <c r="E34" s="45" t="s">
        <v>260</v>
      </c>
      <c r="F34" s="45" t="s">
        <v>261</v>
      </c>
      <c r="G34" s="59" t="s">
        <v>262</v>
      </c>
      <c r="H34" s="59"/>
      <c r="I34" s="43"/>
      <c r="J34" s="43"/>
      <c r="K34" s="43"/>
      <c r="L34" s="43"/>
      <c r="M34" s="43"/>
      <c r="N34" s="43"/>
      <c r="O34" s="43"/>
      <c r="P34" s="43"/>
      <c r="Q34" s="43"/>
      <c r="R34" s="43"/>
      <c r="S34" s="43"/>
      <c r="T34" s="43"/>
      <c r="U34" s="43"/>
      <c r="V34" s="43"/>
      <c r="W34" s="43"/>
      <c r="X34" s="43"/>
      <c r="Y34" s="43"/>
    </row>
    <row r="35">
      <c r="A35" s="139"/>
      <c r="B35" s="49"/>
      <c r="C35" s="148" t="s">
        <v>263</v>
      </c>
      <c r="D35" s="163">
        <f>'Ratios 2021'!E41</f>
        <v>0.858066411</v>
      </c>
      <c r="E35" s="163">
        <f>'Ratios 2022'!E41</f>
        <v>0.856189497</v>
      </c>
      <c r="F35" s="163">
        <f>'Ratios 2023'!E41</f>
        <v>0.8498865175</v>
      </c>
      <c r="G35" s="181">
        <f t="shared" ref="G35:G37" si="1">average(D35:F35)</f>
        <v>0.8547141419</v>
      </c>
      <c r="H35" s="181"/>
      <c r="I35" s="43"/>
      <c r="J35" s="43"/>
      <c r="K35" s="43"/>
      <c r="L35" s="43"/>
      <c r="M35" s="43"/>
      <c r="N35" s="43"/>
      <c r="O35" s="43"/>
      <c r="P35" s="43"/>
      <c r="Q35" s="43"/>
      <c r="R35" s="43"/>
      <c r="S35" s="43"/>
      <c r="T35" s="43"/>
      <c r="U35" s="43"/>
      <c r="V35" s="43"/>
      <c r="W35" s="43"/>
      <c r="X35" s="43"/>
      <c r="Y35" s="43"/>
    </row>
    <row r="36">
      <c r="A36" s="139"/>
      <c r="B36" s="52"/>
      <c r="C36" s="148" t="s">
        <v>223</v>
      </c>
      <c r="D36" s="163">
        <f>'Ratios 2021'!E42</f>
        <v>0.1065435062</v>
      </c>
      <c r="E36" s="163">
        <f>'Ratios 2022'!E42</f>
        <v>0.1112399777</v>
      </c>
      <c r="F36" s="163">
        <f>'Ratios 2023'!E42</f>
        <v>0.1186781302</v>
      </c>
      <c r="G36" s="181">
        <f t="shared" si="1"/>
        <v>0.1121538714</v>
      </c>
      <c r="H36" s="181"/>
      <c r="I36" s="43"/>
      <c r="J36" s="43"/>
      <c r="K36" s="43"/>
      <c r="L36" s="43"/>
      <c r="M36" s="43"/>
      <c r="N36" s="43"/>
      <c r="O36" s="43"/>
      <c r="P36" s="43"/>
      <c r="Q36" s="43"/>
      <c r="R36" s="43"/>
      <c r="S36" s="43"/>
      <c r="T36" s="43"/>
      <c r="U36" s="43"/>
      <c r="V36" s="43"/>
      <c r="W36" s="43"/>
      <c r="X36" s="43"/>
      <c r="Y36" s="43"/>
    </row>
    <row r="37">
      <c r="A37" s="139"/>
      <c r="B37" s="182"/>
      <c r="C37" s="148" t="s">
        <v>224</v>
      </c>
      <c r="D37" s="163">
        <f>'Ratios 2021'!E43</f>
        <v>0.03539008273</v>
      </c>
      <c r="E37" s="163">
        <f>'Ratios 2022'!E43</f>
        <v>0.0325705253</v>
      </c>
      <c r="F37" s="163">
        <f>'Ratios 2023'!E43</f>
        <v>0.03143535223</v>
      </c>
      <c r="G37" s="181">
        <f t="shared" si="1"/>
        <v>0.03313198675</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225</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226</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259</v>
      </c>
      <c r="E41" s="45" t="s">
        <v>260</v>
      </c>
      <c r="F41" s="45" t="s">
        <v>261</v>
      </c>
      <c r="G41" s="59" t="s">
        <v>262</v>
      </c>
      <c r="H41" s="59"/>
      <c r="I41" s="43"/>
      <c r="J41" s="43"/>
      <c r="K41" s="43"/>
      <c r="L41" s="43"/>
      <c r="M41" s="43"/>
      <c r="N41" s="43"/>
      <c r="O41" s="43"/>
      <c r="P41" s="43"/>
      <c r="Q41" s="43"/>
      <c r="R41" s="43"/>
      <c r="S41" s="43"/>
      <c r="T41" s="43"/>
      <c r="U41" s="43"/>
      <c r="V41" s="43"/>
      <c r="W41" s="43"/>
      <c r="X41" s="43"/>
      <c r="Y41" s="43"/>
    </row>
    <row r="42">
      <c r="A42" s="139"/>
      <c r="B42" s="49"/>
      <c r="C42" s="148" t="s">
        <v>229</v>
      </c>
      <c r="D42" s="166">
        <f>'Ratios 2021'!D49</f>
        <v>19.22259792</v>
      </c>
      <c r="E42" s="166">
        <f>'Ratios 2022'!D49</f>
        <v>8.393327992</v>
      </c>
      <c r="F42" s="166">
        <f>'Ratios 2023'!D49</f>
        <v>13.05855683</v>
      </c>
      <c r="G42" s="183">
        <f>average(D42:F42)</f>
        <v>13.55816092</v>
      </c>
      <c r="H42" s="150" t="s">
        <v>230</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231</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232</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259</v>
      </c>
      <c r="E46" s="45" t="s">
        <v>260</v>
      </c>
      <c r="F46" s="45" t="s">
        <v>261</v>
      </c>
      <c r="G46" s="59" t="s">
        <v>262</v>
      </c>
      <c r="H46" s="59"/>
      <c r="I46" s="43"/>
      <c r="J46" s="43"/>
      <c r="K46" s="43"/>
      <c r="L46" s="43"/>
      <c r="M46" s="43"/>
      <c r="N46" s="43"/>
      <c r="O46" s="43"/>
      <c r="P46" s="43"/>
      <c r="Q46" s="43"/>
      <c r="R46" s="43"/>
      <c r="S46" s="43"/>
      <c r="T46" s="43"/>
      <c r="U46" s="43"/>
      <c r="V46" s="43"/>
      <c r="W46" s="43"/>
      <c r="X46" s="43"/>
      <c r="Y46" s="43"/>
    </row>
    <row r="47">
      <c r="A47" s="139"/>
      <c r="B47" s="49"/>
      <c r="C47" s="148" t="s">
        <v>235</v>
      </c>
      <c r="D47" s="149">
        <f>'Ratios 2021'!D54</f>
        <v>4.420886713</v>
      </c>
      <c r="E47" s="149">
        <f>'Ratios 2022'!D54</f>
        <v>0.9600561528</v>
      </c>
      <c r="F47" s="149">
        <f>'Ratios 2023'!D54</f>
        <v>0.70593068</v>
      </c>
      <c r="G47" s="177">
        <f>average(D47:F47)</f>
        <v>2.028957849</v>
      </c>
      <c r="H47" s="150" t="s">
        <v>236</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237</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238</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259</v>
      </c>
      <c r="E51" s="45" t="s">
        <v>260</v>
      </c>
      <c r="F51" s="45" t="s">
        <v>261</v>
      </c>
      <c r="G51" s="59" t="s">
        <v>262</v>
      </c>
      <c r="H51" s="59"/>
      <c r="I51" s="43"/>
      <c r="J51" s="43"/>
      <c r="K51" s="43"/>
      <c r="L51" s="43"/>
      <c r="M51" s="43"/>
      <c r="N51" s="43"/>
      <c r="O51" s="43"/>
      <c r="P51" s="43"/>
      <c r="Q51" s="43"/>
      <c r="R51" s="43"/>
      <c r="S51" s="43"/>
      <c r="T51" s="43"/>
      <c r="U51" s="43"/>
      <c r="V51" s="43"/>
      <c r="W51" s="43"/>
      <c r="X51" s="43"/>
      <c r="Y51" s="43"/>
    </row>
    <row r="52">
      <c r="A52" s="139"/>
      <c r="B52" s="49"/>
      <c r="C52" s="148" t="s">
        <v>241</v>
      </c>
      <c r="D52" s="184">
        <f>'Ratios 2021'!D59</f>
        <v>0.07762005199</v>
      </c>
      <c r="E52" s="184">
        <f>'Ratios 2022'!D59</f>
        <v>0.06816091633</v>
      </c>
      <c r="F52" s="184">
        <f>'Ratios 2023'!D59</f>
        <v>0.07592807982</v>
      </c>
      <c r="G52" s="185">
        <f>average(D52:F52)</f>
        <v>0.07390301605</v>
      </c>
      <c r="H52" s="150" t="s">
        <v>242</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GIBNEY DANCE</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GIBNEY DANCE</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267369.0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2430018.0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5170653.0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7868040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137012.0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665874.0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176341.0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3136328.0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4115555</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3020.0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83</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110229.0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110229.0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99</v>
      </c>
      <c r="C39" s="60" t="s">
        <v>100</v>
      </c>
      <c r="D39" s="74"/>
      <c r="E39" s="48">
        <v>833068.0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101</v>
      </c>
      <c r="D40" s="74"/>
      <c r="E40" s="48">
        <v>50731.0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102</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883799</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103</v>
      </c>
      <c r="D44" s="88"/>
      <c r="E44" s="88"/>
      <c r="F44" s="89">
        <f>sum(F16:F43)+F9</f>
        <v>12870414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GIBNEY DANCE</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104</v>
      </c>
      <c r="D2" s="42" t="s">
        <v>105</v>
      </c>
      <c r="E2" s="42" t="s">
        <v>106</v>
      </c>
      <c r="F2" s="42" t="s">
        <v>107</v>
      </c>
      <c r="G2" s="43"/>
      <c r="H2" s="43"/>
      <c r="I2" s="43"/>
      <c r="J2" s="43"/>
      <c r="K2" s="43"/>
      <c r="L2" s="43"/>
      <c r="M2" s="43"/>
      <c r="N2" s="43"/>
      <c r="O2" s="43"/>
      <c r="P2" s="43"/>
      <c r="Q2" s="43"/>
      <c r="R2" s="43"/>
      <c r="S2" s="43"/>
      <c r="T2" s="43"/>
      <c r="U2" s="43"/>
      <c r="V2" s="43"/>
      <c r="W2" s="43"/>
      <c r="X2" s="43"/>
      <c r="Y2" s="43"/>
      <c r="Z2" s="43"/>
    </row>
    <row r="3">
      <c r="A3" s="80">
        <v>1.0</v>
      </c>
      <c r="B3" s="96" t="s">
        <v>108</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109</v>
      </c>
      <c r="C4" s="98">
        <f t="shared" si="1"/>
        <v>987198</v>
      </c>
      <c r="D4" s="99">
        <v>987198.0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110</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111</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112</v>
      </c>
      <c r="C7" s="98">
        <f t="shared" si="1"/>
        <v>291500</v>
      </c>
      <c r="D7" s="99">
        <v>204050.0</v>
      </c>
      <c r="E7" s="99">
        <v>43725.0</v>
      </c>
      <c r="F7" s="99">
        <v>43725.0</v>
      </c>
      <c r="G7" s="43"/>
      <c r="H7" s="43"/>
      <c r="I7" s="43"/>
      <c r="J7" s="43"/>
      <c r="K7" s="43"/>
      <c r="L7" s="43"/>
      <c r="M7" s="43"/>
      <c r="N7" s="43"/>
      <c r="O7" s="43"/>
      <c r="P7" s="43"/>
      <c r="Q7" s="43"/>
      <c r="R7" s="43"/>
      <c r="S7" s="43"/>
      <c r="T7" s="43"/>
      <c r="U7" s="43"/>
      <c r="V7" s="43"/>
      <c r="W7" s="43"/>
      <c r="X7" s="43"/>
      <c r="Y7" s="43"/>
      <c r="Z7" s="43"/>
    </row>
    <row r="8">
      <c r="A8" s="80">
        <v>6.0</v>
      </c>
      <c r="B8" s="96" t="s">
        <v>113</v>
      </c>
      <c r="C8" s="98">
        <f t="shared" si="1"/>
        <v>3511182</v>
      </c>
      <c r="D8" s="99">
        <v>3078195.0</v>
      </c>
      <c r="E8" s="99">
        <v>226548.0</v>
      </c>
      <c r="F8" s="99">
        <v>206439.0</v>
      </c>
      <c r="G8" s="43"/>
      <c r="H8" s="43"/>
      <c r="I8" s="100"/>
      <c r="J8" s="43"/>
      <c r="K8" s="43"/>
      <c r="L8" s="43"/>
      <c r="M8" s="43"/>
      <c r="N8" s="43"/>
      <c r="O8" s="43"/>
      <c r="P8" s="43"/>
      <c r="Q8" s="43"/>
      <c r="R8" s="43"/>
      <c r="S8" s="43"/>
      <c r="T8" s="43"/>
      <c r="U8" s="43"/>
      <c r="V8" s="43"/>
      <c r="W8" s="43"/>
      <c r="X8" s="43"/>
      <c r="Y8" s="43"/>
      <c r="Z8" s="43"/>
    </row>
    <row r="9">
      <c r="A9" s="101">
        <v>7.0</v>
      </c>
      <c r="B9" s="46" t="s">
        <v>114</v>
      </c>
      <c r="C9" s="98">
        <f t="shared" si="1"/>
        <v>0</v>
      </c>
      <c r="D9" s="99">
        <v>0.0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115</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116</v>
      </c>
      <c r="C11" s="98">
        <f t="shared" si="1"/>
        <v>150939</v>
      </c>
      <c r="D11" s="99">
        <v>130281.0</v>
      </c>
      <c r="E11" s="99">
        <v>10728.0</v>
      </c>
      <c r="F11" s="99">
        <v>9930.0</v>
      </c>
      <c r="G11" s="43"/>
      <c r="H11" s="43"/>
      <c r="I11" s="43"/>
      <c r="J11" s="43"/>
      <c r="K11" s="43"/>
      <c r="L11" s="43"/>
      <c r="M11" s="43"/>
      <c r="N11" s="43"/>
      <c r="O11" s="43"/>
      <c r="P11" s="43"/>
      <c r="Q11" s="43"/>
      <c r="R11" s="43"/>
      <c r="S11" s="43"/>
      <c r="T11" s="43"/>
      <c r="U11" s="43"/>
      <c r="V11" s="43"/>
      <c r="W11" s="43"/>
      <c r="X11" s="43"/>
      <c r="Y11" s="43"/>
      <c r="Z11" s="43"/>
    </row>
    <row r="12">
      <c r="A12" s="45">
        <v>10.0</v>
      </c>
      <c r="B12" s="46" t="s">
        <v>117</v>
      </c>
      <c r="C12" s="98">
        <f t="shared" si="1"/>
        <v>311349</v>
      </c>
      <c r="D12" s="99">
        <v>268737.0</v>
      </c>
      <c r="E12" s="99">
        <v>22129.0</v>
      </c>
      <c r="F12" s="99">
        <v>20483.0</v>
      </c>
      <c r="G12" s="43"/>
      <c r="H12" s="43"/>
      <c r="I12" s="43"/>
      <c r="J12" s="43"/>
      <c r="K12" s="43"/>
      <c r="L12" s="43"/>
      <c r="M12" s="43"/>
      <c r="N12" s="43"/>
      <c r="O12" s="43"/>
      <c r="P12" s="43"/>
      <c r="Q12" s="43"/>
      <c r="R12" s="43"/>
      <c r="S12" s="43"/>
      <c r="T12" s="43"/>
      <c r="U12" s="43"/>
      <c r="V12" s="43"/>
      <c r="W12" s="43"/>
      <c r="X12" s="43"/>
      <c r="Y12" s="43"/>
      <c r="Z12" s="43"/>
    </row>
    <row r="13">
      <c r="A13" s="45">
        <v>11.0</v>
      </c>
      <c r="B13" s="46" t="s">
        <v>118</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119</v>
      </c>
      <c r="B14" s="46" t="s">
        <v>120</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121</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122</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123</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124</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125</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126</v>
      </c>
      <c r="C20" s="98">
        <f t="shared" si="1"/>
        <v>2507158</v>
      </c>
      <c r="D20" s="99">
        <v>2023028.0</v>
      </c>
      <c r="E20" s="99">
        <v>408310.0</v>
      </c>
      <c r="F20" s="99">
        <v>75820.0</v>
      </c>
      <c r="G20" s="43"/>
      <c r="H20" s="43"/>
      <c r="I20" s="43"/>
      <c r="J20" s="43"/>
      <c r="K20" s="43"/>
      <c r="L20" s="43"/>
      <c r="M20" s="43"/>
      <c r="N20" s="43"/>
      <c r="O20" s="43"/>
      <c r="P20" s="43"/>
      <c r="Q20" s="43"/>
      <c r="R20" s="43"/>
      <c r="S20" s="43"/>
      <c r="T20" s="43"/>
      <c r="U20" s="43"/>
      <c r="V20" s="43"/>
      <c r="W20" s="43"/>
      <c r="X20" s="43"/>
      <c r="Y20" s="43"/>
      <c r="Z20" s="43"/>
    </row>
    <row r="21">
      <c r="A21" s="45">
        <v>12.0</v>
      </c>
      <c r="B21" s="46" t="s">
        <v>127</v>
      </c>
      <c r="C21" s="98">
        <f t="shared" si="1"/>
        <v>121250</v>
      </c>
      <c r="D21" s="99">
        <v>0.0</v>
      </c>
      <c r="E21" s="99">
        <v>121250.0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128</v>
      </c>
      <c r="C22" s="98">
        <f t="shared" si="1"/>
        <v>22369</v>
      </c>
      <c r="D22" s="99">
        <v>7425.0</v>
      </c>
      <c r="E22" s="99">
        <v>14461.0</v>
      </c>
      <c r="F22" s="99">
        <v>483.0</v>
      </c>
      <c r="G22" s="43"/>
      <c r="H22" s="43"/>
      <c r="I22" s="43"/>
      <c r="J22" s="43"/>
      <c r="K22" s="43"/>
      <c r="L22" s="43"/>
      <c r="M22" s="43"/>
      <c r="N22" s="43"/>
      <c r="O22" s="43"/>
      <c r="P22" s="43"/>
      <c r="Q22" s="43"/>
      <c r="R22" s="43"/>
      <c r="S22" s="43"/>
      <c r="T22" s="43"/>
      <c r="U22" s="43"/>
      <c r="V22" s="43"/>
      <c r="W22" s="43"/>
      <c r="X22" s="43"/>
      <c r="Y22" s="43"/>
      <c r="Z22" s="43"/>
    </row>
    <row r="23">
      <c r="A23" s="45">
        <v>14.0</v>
      </c>
      <c r="B23" s="46" t="s">
        <v>129</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130</v>
      </c>
      <c r="C25" s="98">
        <f t="shared" si="1"/>
        <v>2313925</v>
      </c>
      <c r="D25" s="99">
        <v>2198231.0</v>
      </c>
      <c r="E25" s="99">
        <v>92556.0</v>
      </c>
      <c r="F25" s="99">
        <v>23138.0</v>
      </c>
      <c r="G25" s="43"/>
      <c r="H25" s="43"/>
      <c r="I25" s="43"/>
      <c r="J25" s="43"/>
      <c r="K25" s="43"/>
      <c r="L25" s="43"/>
      <c r="M25" s="43"/>
      <c r="N25" s="43"/>
      <c r="O25" s="43"/>
      <c r="P25" s="43"/>
      <c r="Q25" s="43"/>
      <c r="R25" s="43"/>
      <c r="S25" s="43"/>
      <c r="T25" s="43"/>
      <c r="U25" s="43"/>
      <c r="V25" s="43"/>
      <c r="W25" s="43"/>
      <c r="X25" s="43"/>
      <c r="Y25" s="43"/>
      <c r="Z25" s="43"/>
    </row>
    <row r="26">
      <c r="A26" s="45">
        <v>17.0</v>
      </c>
      <c r="B26" s="46" t="s">
        <v>131</v>
      </c>
      <c r="C26" s="98">
        <f t="shared" si="1"/>
        <v>151754</v>
      </c>
      <c r="D26" s="99">
        <v>120898.0</v>
      </c>
      <c r="E26" s="99">
        <v>30730.0</v>
      </c>
      <c r="F26" s="99">
        <v>126.0</v>
      </c>
      <c r="G26" s="43"/>
      <c r="H26" s="43"/>
      <c r="I26" s="43"/>
      <c r="J26" s="43"/>
      <c r="K26" s="43"/>
      <c r="L26" s="43"/>
      <c r="M26" s="43"/>
      <c r="N26" s="43"/>
      <c r="O26" s="43"/>
      <c r="P26" s="43"/>
      <c r="Q26" s="43"/>
      <c r="R26" s="43"/>
      <c r="S26" s="43"/>
      <c r="T26" s="43"/>
      <c r="U26" s="43"/>
      <c r="V26" s="43"/>
      <c r="W26" s="43"/>
      <c r="X26" s="43"/>
      <c r="Y26" s="43"/>
      <c r="Z26" s="43"/>
    </row>
    <row r="27">
      <c r="A27" s="80">
        <v>18.0</v>
      </c>
      <c r="B27" s="96" t="s">
        <v>132</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133</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134</v>
      </c>
      <c r="C29" s="98">
        <f t="shared" si="1"/>
        <v>31726</v>
      </c>
      <c r="D29" s="99">
        <v>0.0</v>
      </c>
      <c r="E29" s="99">
        <v>31726.0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135</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136</v>
      </c>
      <c r="C31" s="98">
        <f t="shared" si="1"/>
        <v>713237</v>
      </c>
      <c r="D31" s="99">
        <v>677575.0</v>
      </c>
      <c r="E31" s="99">
        <v>28530.0</v>
      </c>
      <c r="F31" s="99">
        <v>7132.0</v>
      </c>
      <c r="G31" s="43"/>
      <c r="H31" s="43"/>
      <c r="I31" s="43"/>
      <c r="J31" s="43"/>
      <c r="K31" s="43"/>
      <c r="L31" s="43"/>
      <c r="M31" s="43"/>
      <c r="N31" s="43"/>
      <c r="O31" s="43"/>
      <c r="P31" s="43"/>
      <c r="Q31" s="43"/>
      <c r="R31" s="43"/>
      <c r="S31" s="43"/>
      <c r="T31" s="43"/>
      <c r="U31" s="43"/>
      <c r="V31" s="43"/>
      <c r="W31" s="43"/>
      <c r="X31" s="43"/>
      <c r="Y31" s="43"/>
      <c r="Z31" s="43"/>
    </row>
    <row r="32">
      <c r="A32" s="45">
        <v>23.0</v>
      </c>
      <c r="B32" s="46" t="s">
        <v>137</v>
      </c>
      <c r="C32" s="98">
        <f t="shared" si="1"/>
        <v>32776</v>
      </c>
      <c r="D32" s="99">
        <v>26878.0</v>
      </c>
      <c r="E32" s="99">
        <v>3849.0</v>
      </c>
      <c r="F32" s="99">
        <v>2049.0</v>
      </c>
      <c r="G32" s="43"/>
      <c r="H32" s="43"/>
      <c r="I32" s="43"/>
      <c r="J32" s="43"/>
      <c r="K32" s="43"/>
      <c r="L32" s="43"/>
      <c r="M32" s="43"/>
      <c r="N32" s="43"/>
      <c r="O32" s="43"/>
      <c r="P32" s="43"/>
      <c r="Q32" s="43"/>
      <c r="R32" s="43"/>
      <c r="S32" s="43"/>
      <c r="T32" s="43"/>
      <c r="U32" s="43"/>
      <c r="V32" s="43"/>
      <c r="W32" s="43"/>
      <c r="X32" s="43"/>
      <c r="Y32" s="43"/>
      <c r="Z32" s="43"/>
    </row>
    <row r="33">
      <c r="A33" s="45">
        <v>24.0</v>
      </c>
      <c r="B33" s="46" t="s">
        <v>138</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119</v>
      </c>
      <c r="B34" s="102" t="s">
        <v>139</v>
      </c>
      <c r="C34" s="98">
        <f t="shared" si="1"/>
        <v>181905</v>
      </c>
      <c r="D34" s="99">
        <v>8207.0</v>
      </c>
      <c r="E34" s="99">
        <v>173461.0</v>
      </c>
      <c r="F34" s="99">
        <v>237.0</v>
      </c>
      <c r="G34" s="43"/>
      <c r="H34" s="43"/>
      <c r="I34" s="43"/>
      <c r="J34" s="43"/>
      <c r="K34" s="43"/>
      <c r="L34" s="43"/>
      <c r="M34" s="43"/>
      <c r="N34" s="43"/>
      <c r="O34" s="43"/>
      <c r="P34" s="43"/>
      <c r="Q34" s="43"/>
      <c r="R34" s="43"/>
      <c r="S34" s="43"/>
      <c r="T34" s="43"/>
      <c r="U34" s="43"/>
      <c r="V34" s="43"/>
      <c r="W34" s="43"/>
      <c r="X34" s="43"/>
      <c r="Y34" s="43"/>
      <c r="Z34" s="43"/>
    </row>
    <row r="35">
      <c r="A35" s="45" t="s">
        <v>48</v>
      </c>
      <c r="B35" s="103" t="s">
        <v>140</v>
      </c>
      <c r="C35" s="98">
        <f t="shared" si="1"/>
        <v>154552</v>
      </c>
      <c r="D35" s="99">
        <v>145458.0</v>
      </c>
      <c r="E35" s="99">
        <v>8931.0</v>
      </c>
      <c r="F35" s="99">
        <v>163.0</v>
      </c>
      <c r="G35" s="43"/>
      <c r="H35" s="43"/>
      <c r="I35" s="43"/>
      <c r="J35" s="43"/>
      <c r="K35" s="43"/>
      <c r="L35" s="43"/>
      <c r="M35" s="43"/>
      <c r="N35" s="43"/>
      <c r="O35" s="43"/>
      <c r="P35" s="43"/>
      <c r="Q35" s="43"/>
      <c r="R35" s="43"/>
      <c r="S35" s="43"/>
      <c r="T35" s="43"/>
      <c r="U35" s="43"/>
      <c r="V35" s="43"/>
      <c r="W35" s="43"/>
      <c r="X35" s="43"/>
      <c r="Y35" s="43"/>
      <c r="Z35" s="43"/>
    </row>
    <row r="36">
      <c r="A36" s="45" t="s">
        <v>50</v>
      </c>
      <c r="B36" s="103" t="s">
        <v>141</v>
      </c>
      <c r="C36" s="98">
        <f t="shared" si="1"/>
        <v>54543</v>
      </c>
      <c r="D36" s="99">
        <v>47080.0</v>
      </c>
      <c r="E36" s="99">
        <v>3874.0</v>
      </c>
      <c r="F36" s="99">
        <v>3589.0</v>
      </c>
      <c r="G36" s="43"/>
      <c r="H36" s="43"/>
      <c r="I36" s="43"/>
      <c r="J36" s="43"/>
      <c r="K36" s="43"/>
      <c r="L36" s="43"/>
      <c r="M36" s="43"/>
      <c r="N36" s="43"/>
      <c r="O36" s="43"/>
      <c r="P36" s="43"/>
      <c r="Q36" s="43"/>
      <c r="R36" s="43"/>
      <c r="S36" s="43"/>
      <c r="T36" s="43"/>
      <c r="U36" s="43"/>
      <c r="V36" s="43"/>
      <c r="W36" s="43"/>
      <c r="X36" s="43"/>
      <c r="Y36" s="43"/>
      <c r="Z36" s="43"/>
    </row>
    <row r="37">
      <c r="A37" s="45" t="s">
        <v>52</v>
      </c>
      <c r="B37" s="103" t="s">
        <v>142</v>
      </c>
      <c r="C37" s="98">
        <f t="shared" si="1"/>
        <v>15947</v>
      </c>
      <c r="D37" s="99">
        <v>0.0</v>
      </c>
      <c r="E37" s="99">
        <v>0.0</v>
      </c>
      <c r="F37" s="99">
        <v>15947.0</v>
      </c>
      <c r="G37" s="43"/>
      <c r="H37" s="43"/>
      <c r="I37" s="43"/>
      <c r="J37" s="43"/>
      <c r="K37" s="43"/>
      <c r="L37" s="43"/>
      <c r="M37" s="43"/>
      <c r="N37" s="43"/>
      <c r="O37" s="43"/>
      <c r="P37" s="43"/>
      <c r="Q37" s="43"/>
      <c r="R37" s="43"/>
      <c r="S37" s="43"/>
      <c r="T37" s="43"/>
      <c r="U37" s="43"/>
      <c r="V37" s="43"/>
      <c r="W37" s="43"/>
      <c r="X37" s="43"/>
      <c r="Y37" s="43"/>
      <c r="Z37" s="43"/>
    </row>
    <row r="38">
      <c r="A38" s="45" t="s">
        <v>54</v>
      </c>
      <c r="B38" s="46" t="s">
        <v>143</v>
      </c>
      <c r="C38" s="98">
        <f t="shared" si="1"/>
        <v>12416</v>
      </c>
      <c r="D38" s="99">
        <v>920.0</v>
      </c>
      <c r="E38" s="99">
        <v>11445.0</v>
      </c>
      <c r="F38" s="99">
        <v>51.0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144</v>
      </c>
      <c r="C40" s="104">
        <f t="shared" ref="C40:F40" si="2">sum(C3:C39)</f>
        <v>11565726</v>
      </c>
      <c r="D40" s="104">
        <f t="shared" si="2"/>
        <v>9924161</v>
      </c>
      <c r="E40" s="104">
        <f t="shared" si="2"/>
        <v>1232253</v>
      </c>
      <c r="F40" s="104">
        <f t="shared" si="2"/>
        <v>409312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GIBNEY DANCE</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145</v>
      </c>
      <c r="B2" s="45">
        <v>1.0</v>
      </c>
      <c r="C2" s="46" t="s">
        <v>146</v>
      </c>
      <c r="D2" s="111"/>
      <c r="E2" s="112">
        <v>885827.0</v>
      </c>
      <c r="F2" s="43"/>
      <c r="G2" s="43"/>
      <c r="H2" s="43"/>
      <c r="I2" s="43"/>
      <c r="J2" s="43"/>
      <c r="K2" s="43"/>
      <c r="L2" s="43"/>
      <c r="M2" s="43"/>
      <c r="N2" s="43"/>
      <c r="O2" s="43"/>
      <c r="P2" s="43"/>
      <c r="Q2" s="43"/>
      <c r="R2" s="43"/>
      <c r="S2" s="43"/>
      <c r="T2" s="43"/>
      <c r="U2" s="43"/>
      <c r="V2" s="43"/>
      <c r="W2" s="43"/>
      <c r="X2" s="43"/>
      <c r="Y2" s="43"/>
      <c r="Z2" s="43"/>
    </row>
    <row r="3">
      <c r="A3" s="49"/>
      <c r="B3" s="45">
        <v>2.0</v>
      </c>
      <c r="C3" s="46" t="s">
        <v>147</v>
      </c>
      <c r="D3" s="113"/>
      <c r="E3" s="112">
        <v>302943.0</v>
      </c>
      <c r="F3" s="43"/>
      <c r="G3" s="43"/>
      <c r="H3" s="43"/>
      <c r="I3" s="43"/>
      <c r="J3" s="43"/>
      <c r="K3" s="43"/>
      <c r="L3" s="43"/>
      <c r="M3" s="43"/>
      <c r="N3" s="43"/>
      <c r="O3" s="43"/>
      <c r="P3" s="43"/>
      <c r="Q3" s="43"/>
      <c r="R3" s="43"/>
      <c r="S3" s="43"/>
      <c r="T3" s="43"/>
      <c r="U3" s="43"/>
      <c r="V3" s="43"/>
      <c r="W3" s="43"/>
      <c r="X3" s="43"/>
      <c r="Y3" s="43"/>
      <c r="Z3" s="43"/>
    </row>
    <row r="4">
      <c r="A4" s="49"/>
      <c r="B4" s="45">
        <v>3.0</v>
      </c>
      <c r="C4" s="46" t="s">
        <v>148</v>
      </c>
      <c r="D4" s="111"/>
      <c r="E4" s="112">
        <v>2847666.0</v>
      </c>
      <c r="F4" s="43"/>
      <c r="G4" s="43"/>
      <c r="H4" s="43"/>
      <c r="I4" s="43"/>
      <c r="J4" s="43"/>
      <c r="K4" s="43"/>
      <c r="L4" s="43"/>
      <c r="M4" s="43"/>
      <c r="N4" s="43"/>
      <c r="O4" s="43"/>
      <c r="P4" s="43"/>
      <c r="Q4" s="43"/>
      <c r="R4" s="43"/>
      <c r="S4" s="43"/>
      <c r="T4" s="43"/>
      <c r="U4" s="43"/>
      <c r="V4" s="43"/>
      <c r="W4" s="43"/>
      <c r="X4" s="43"/>
      <c r="Y4" s="43"/>
      <c r="Z4" s="43"/>
    </row>
    <row r="5">
      <c r="A5" s="49"/>
      <c r="B5" s="45">
        <v>4.0</v>
      </c>
      <c r="C5" s="46" t="s">
        <v>149</v>
      </c>
      <c r="D5" s="113"/>
      <c r="E5" s="112">
        <v>111834.0</v>
      </c>
      <c r="F5" s="43"/>
      <c r="G5" s="43"/>
      <c r="H5" s="43"/>
      <c r="I5" s="43"/>
      <c r="J5" s="43"/>
      <c r="K5" s="43"/>
      <c r="L5" s="43"/>
      <c r="M5" s="43"/>
      <c r="N5" s="43"/>
      <c r="O5" s="43"/>
      <c r="P5" s="43"/>
      <c r="Q5" s="43"/>
      <c r="R5" s="43"/>
      <c r="S5" s="43"/>
      <c r="T5" s="43"/>
      <c r="U5" s="43"/>
      <c r="V5" s="43"/>
      <c r="W5" s="43"/>
      <c r="X5" s="43"/>
      <c r="Y5" s="43"/>
      <c r="Z5" s="43"/>
    </row>
    <row r="6">
      <c r="A6" s="49"/>
      <c r="B6" s="45">
        <v>5.0</v>
      </c>
      <c r="C6" s="51" t="s">
        <v>150</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151</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152</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153</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154</v>
      </c>
      <c r="D10" s="111"/>
      <c r="E10" s="112">
        <v>109318.0</v>
      </c>
      <c r="F10" s="43"/>
      <c r="G10" s="43"/>
      <c r="H10" s="43"/>
      <c r="I10" s="43"/>
      <c r="J10" s="43"/>
      <c r="K10" s="43"/>
      <c r="L10" s="43"/>
      <c r="M10" s="43"/>
      <c r="N10" s="43"/>
      <c r="O10" s="43"/>
      <c r="P10" s="43"/>
      <c r="Q10" s="43"/>
      <c r="R10" s="43"/>
      <c r="S10" s="43"/>
      <c r="T10" s="43"/>
      <c r="U10" s="43"/>
      <c r="V10" s="43"/>
      <c r="W10" s="43"/>
      <c r="X10" s="43"/>
      <c r="Y10" s="43"/>
      <c r="Z10" s="43"/>
    </row>
    <row r="11">
      <c r="A11" s="49"/>
      <c r="B11" s="45" t="s">
        <v>155</v>
      </c>
      <c r="C11" s="46" t="s">
        <v>156</v>
      </c>
      <c r="D11" s="112">
        <v>1.0497426E7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157</v>
      </c>
      <c r="C12" s="46" t="s">
        <v>158</v>
      </c>
      <c r="D12" s="112">
        <v>4382198.0</v>
      </c>
      <c r="E12" s="109">
        <f>D11-D12</f>
        <v>6115228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159</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160</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161</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162</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163</v>
      </c>
      <c r="D17" s="113"/>
      <c r="E17" s="112">
        <v>333670.0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164</v>
      </c>
      <c r="D18" s="114"/>
      <c r="E18" s="115">
        <f>sum(E2:E17)</f>
        <v>10706486</v>
      </c>
      <c r="F18" s="43"/>
      <c r="G18" s="43"/>
      <c r="H18" s="43"/>
      <c r="I18" s="43"/>
      <c r="J18" s="43"/>
      <c r="K18" s="43"/>
      <c r="L18" s="43"/>
      <c r="M18" s="43"/>
      <c r="N18" s="43"/>
      <c r="O18" s="43"/>
      <c r="P18" s="43"/>
      <c r="Q18" s="43"/>
      <c r="R18" s="43"/>
      <c r="S18" s="43"/>
      <c r="T18" s="43"/>
      <c r="U18" s="43"/>
      <c r="V18" s="43"/>
      <c r="W18" s="43"/>
      <c r="X18" s="43"/>
      <c r="Y18" s="43"/>
      <c r="Z18" s="43"/>
    </row>
    <row r="19">
      <c r="A19" s="44" t="s">
        <v>165</v>
      </c>
      <c r="B19" s="116">
        <v>17.0</v>
      </c>
      <c r="C19" s="117" t="s">
        <v>166</v>
      </c>
      <c r="D19" s="118"/>
      <c r="E19" s="112">
        <v>520765.0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167</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168</v>
      </c>
      <c r="D21" s="118"/>
      <c r="E21" s="112">
        <v>442297.0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169</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170</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171</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172</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173</v>
      </c>
      <c r="D26" s="118"/>
      <c r="E26" s="119">
        <v>831038.0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174</v>
      </c>
      <c r="D27" s="118"/>
      <c r="E27" s="119">
        <v>967594.0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175</v>
      </c>
      <c r="D28" s="126"/>
      <c r="E28" s="127">
        <f>sum(E19:E27)</f>
        <v>2761694</v>
      </c>
      <c r="F28" s="43"/>
      <c r="G28" s="43"/>
      <c r="H28" s="43"/>
      <c r="I28" s="43"/>
      <c r="J28" s="43"/>
      <c r="K28" s="43"/>
      <c r="L28" s="43"/>
      <c r="M28" s="43"/>
      <c r="N28" s="43"/>
      <c r="O28" s="43"/>
      <c r="P28" s="43"/>
      <c r="Q28" s="43"/>
      <c r="R28" s="43"/>
      <c r="S28" s="43"/>
      <c r="T28" s="43"/>
      <c r="U28" s="43"/>
      <c r="V28" s="43"/>
      <c r="W28" s="43"/>
      <c r="X28" s="43"/>
      <c r="Y28" s="43"/>
      <c r="Z28" s="43"/>
    </row>
    <row r="29">
      <c r="A29" s="65" t="s">
        <v>176</v>
      </c>
      <c r="B29" s="128"/>
      <c r="C29" s="129" t="s">
        <v>177</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178</v>
      </c>
      <c r="D30" s="118"/>
      <c r="E30" s="112">
        <v>3543661.0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179</v>
      </c>
      <c r="D31" s="118"/>
      <c r="E31" s="112">
        <v>4401131.0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180</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181</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182</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183</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184</v>
      </c>
      <c r="D36" s="132"/>
      <c r="E36" s="127">
        <f>sum(E30:E35)</f>
        <v>7944792</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185</v>
      </c>
      <c r="D37" s="136"/>
      <c r="E37" s="137">
        <f>E36+E28</f>
        <v>10706486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GIBNEY DANCE</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186</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187</v>
      </c>
      <c r="C3" s="145" t="s">
        <v>188</v>
      </c>
      <c r="D3" s="146">
        <f>'Expenses 2021'!C40</f>
        <v>11565726</v>
      </c>
      <c r="E3" s="147"/>
      <c r="F3" s="43"/>
      <c r="G3" s="43"/>
      <c r="H3" s="43"/>
      <c r="I3" s="43"/>
      <c r="J3" s="43"/>
      <c r="K3" s="43"/>
      <c r="L3" s="43"/>
      <c r="M3" s="43"/>
      <c r="N3" s="43"/>
      <c r="O3" s="43"/>
      <c r="P3" s="43"/>
      <c r="Q3" s="43"/>
      <c r="R3" s="43"/>
      <c r="S3" s="43"/>
      <c r="T3" s="43"/>
      <c r="U3" s="43"/>
      <c r="V3" s="43"/>
      <c r="W3" s="43"/>
      <c r="X3" s="43"/>
      <c r="Y3" s="43"/>
    </row>
    <row r="4">
      <c r="A4" s="139"/>
      <c r="B4" s="49"/>
      <c r="C4" s="145" t="s">
        <v>189</v>
      </c>
      <c r="D4" s="146">
        <f>'Expenses 2021'!C31</f>
        <v>713237</v>
      </c>
      <c r="E4" s="147"/>
      <c r="F4" s="43"/>
      <c r="G4" s="43"/>
      <c r="H4" s="43"/>
      <c r="I4" s="43"/>
      <c r="J4" s="43"/>
      <c r="K4" s="43"/>
      <c r="L4" s="43"/>
      <c r="M4" s="43"/>
      <c r="N4" s="43"/>
      <c r="O4" s="43"/>
      <c r="P4" s="43"/>
      <c r="Q4" s="43"/>
      <c r="R4" s="43"/>
      <c r="S4" s="43"/>
      <c r="T4" s="43"/>
      <c r="U4" s="43"/>
      <c r="V4" s="43"/>
      <c r="W4" s="43"/>
      <c r="X4" s="43"/>
      <c r="Y4" s="43"/>
    </row>
    <row r="5">
      <c r="A5" s="139"/>
      <c r="B5" s="49"/>
      <c r="C5" s="145" t="s">
        <v>190</v>
      </c>
      <c r="D5" s="146">
        <f>D3-D4</f>
        <v>10852489</v>
      </c>
      <c r="E5" s="147"/>
      <c r="F5" s="43"/>
      <c r="G5" s="43"/>
      <c r="H5" s="43"/>
      <c r="I5" s="43"/>
      <c r="J5" s="43"/>
      <c r="K5" s="43"/>
      <c r="L5" s="43"/>
      <c r="M5" s="43"/>
      <c r="N5" s="43"/>
      <c r="O5" s="43"/>
      <c r="P5" s="43"/>
      <c r="Q5" s="43"/>
      <c r="R5" s="43"/>
      <c r="S5" s="43"/>
      <c r="T5" s="43"/>
      <c r="U5" s="43"/>
      <c r="V5" s="43"/>
      <c r="W5" s="43"/>
      <c r="X5" s="43"/>
      <c r="Y5" s="43"/>
    </row>
    <row r="6">
      <c r="A6" s="139"/>
      <c r="B6" s="49"/>
      <c r="C6" s="145" t="s">
        <v>191</v>
      </c>
      <c r="D6" s="146">
        <f>D5/12</f>
        <v>904374.0833</v>
      </c>
      <c r="E6" s="147"/>
      <c r="F6" s="43"/>
      <c r="G6" s="43"/>
      <c r="H6" s="43"/>
      <c r="I6" s="43"/>
      <c r="J6" s="43"/>
      <c r="K6" s="43"/>
      <c r="L6" s="43"/>
      <c r="M6" s="43"/>
      <c r="N6" s="43"/>
      <c r="O6" s="43"/>
      <c r="P6" s="43"/>
      <c r="Q6" s="43"/>
      <c r="R6" s="43"/>
      <c r="S6" s="43"/>
      <c r="T6" s="43"/>
      <c r="U6" s="43"/>
      <c r="V6" s="43"/>
      <c r="W6" s="43"/>
      <c r="X6" s="43"/>
      <c r="Y6" s="43"/>
    </row>
    <row r="7">
      <c r="A7" s="139"/>
      <c r="B7" s="49"/>
      <c r="C7" s="145" t="s">
        <v>192</v>
      </c>
      <c r="D7" s="75">
        <f>'Balance Sheet 2021'!E2+'Balance Sheet 2021'!E3</f>
        <v>1188770</v>
      </c>
      <c r="E7" s="147"/>
      <c r="F7" s="43"/>
      <c r="G7" s="43"/>
      <c r="H7" s="43"/>
      <c r="I7" s="43"/>
      <c r="J7" s="43"/>
      <c r="K7" s="43"/>
      <c r="L7" s="43"/>
      <c r="M7" s="43"/>
      <c r="N7" s="43"/>
      <c r="O7" s="43"/>
      <c r="P7" s="43"/>
      <c r="Q7" s="43"/>
      <c r="R7" s="43"/>
      <c r="S7" s="43"/>
      <c r="T7" s="43"/>
      <c r="U7" s="43"/>
      <c r="V7" s="43"/>
      <c r="W7" s="43"/>
      <c r="X7" s="43"/>
      <c r="Y7" s="43"/>
    </row>
    <row r="8">
      <c r="A8" s="139"/>
      <c r="B8" s="49"/>
      <c r="C8" s="148" t="s">
        <v>186</v>
      </c>
      <c r="D8" s="149">
        <f>D7/D6</f>
        <v>1.314467124</v>
      </c>
      <c r="E8" s="150" t="s">
        <v>193</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194</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195</v>
      </c>
      <c r="C11" s="145" t="s">
        <v>196</v>
      </c>
      <c r="D11" s="75">
        <f>'Balance Sheet 2021'!E30</f>
        <v>3543661</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197</v>
      </c>
      <c r="D12" s="75">
        <f>'Expenses 2021'!C40</f>
        <v>11565726</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198</v>
      </c>
      <c r="D13" s="146">
        <f>D12/12</f>
        <v>963810.5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194</v>
      </c>
      <c r="D14" s="149">
        <f>D11/D13</f>
        <v>3.676719646</v>
      </c>
      <c r="E14" s="150" t="s">
        <v>193</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199</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200</v>
      </c>
      <c r="C17" s="145" t="s">
        <v>201</v>
      </c>
      <c r="D17" s="75">
        <f>sum('Balance Sheet 2021'!E13:E15)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197</v>
      </c>
      <c r="D18" s="75">
        <f>'Expenses 2021'!C40</f>
        <v>11565726</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198</v>
      </c>
      <c r="D19" s="146">
        <f>D18/12</f>
        <v>963810.5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202</v>
      </c>
      <c r="D20" s="149">
        <f>D17/D19</f>
        <v>0</v>
      </c>
      <c r="E20" s="150" t="s">
        <v>193</v>
      </c>
      <c r="F20" s="43"/>
      <c r="G20" s="43"/>
      <c r="H20" s="43"/>
      <c r="I20" s="43"/>
      <c r="J20" s="43"/>
      <c r="K20" s="43"/>
      <c r="L20" s="43"/>
      <c r="M20" s="43"/>
      <c r="N20" s="43"/>
      <c r="O20" s="43"/>
      <c r="P20" s="43"/>
      <c r="Q20" s="43"/>
      <c r="R20" s="43"/>
      <c r="S20" s="43"/>
      <c r="T20" s="43"/>
      <c r="U20" s="43"/>
      <c r="V20" s="43"/>
      <c r="W20" s="43"/>
      <c r="X20" s="43"/>
      <c r="Y20" s="43"/>
    </row>
    <row r="21">
      <c r="A21" s="139"/>
      <c r="B21" s="49"/>
      <c r="C21" s="154" t="s">
        <v>203</v>
      </c>
      <c r="D21" s="155">
        <f>D20+D8</f>
        <v>1.314467124</v>
      </c>
      <c r="E21" s="156" t="s">
        <v>193</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204</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205</v>
      </c>
      <c r="C24" s="160"/>
      <c r="D24" s="161">
        <f>max('Revenues 2021'!E2:E7,'Revenues 2021'!F10:F15)</f>
        <v>5170653</v>
      </c>
      <c r="E24" s="162" t="s">
        <v>206</v>
      </c>
      <c r="F24" s="43"/>
      <c r="G24" s="43"/>
      <c r="H24" s="43"/>
      <c r="I24" s="43"/>
      <c r="J24" s="43"/>
      <c r="K24" s="43"/>
      <c r="L24" s="43"/>
      <c r="M24" s="43"/>
      <c r="N24" s="43"/>
      <c r="O24" s="43"/>
      <c r="P24" s="43"/>
      <c r="Q24" s="43"/>
      <c r="R24" s="43"/>
      <c r="S24" s="43"/>
      <c r="T24" s="43"/>
      <c r="U24" s="43"/>
      <c r="V24" s="43"/>
      <c r="W24" s="43"/>
      <c r="X24" s="43"/>
      <c r="Y24" s="43"/>
    </row>
    <row r="25">
      <c r="A25" s="139"/>
      <c r="B25" s="49"/>
      <c r="C25" s="145" t="s">
        <v>207</v>
      </c>
      <c r="D25" s="146">
        <f>'Revenues 2021'!F44</f>
        <v>12870414</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204</v>
      </c>
      <c r="D26" s="163">
        <f>D24/D25</f>
        <v>0.4017472165</v>
      </c>
      <c r="E26" s="150" t="s">
        <v>208</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209</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210</v>
      </c>
      <c r="C29" s="145" t="s">
        <v>211</v>
      </c>
      <c r="D29" s="75">
        <f>SUM('Expenses 2021'!C7:C9)</f>
        <v>3802682</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212</v>
      </c>
      <c r="D30" s="75">
        <f>SUM('Expenses 2021'!C10:C12)</f>
        <v>462288</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213</v>
      </c>
      <c r="D31" s="75">
        <f>sum(D29:D30)</f>
        <v>4264970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188</v>
      </c>
      <c r="D32" s="75">
        <f>'Expenses 2021'!C40</f>
        <v>11565726</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214</v>
      </c>
      <c r="D33" s="163">
        <f>D31/D32</f>
        <v>0.3687593844</v>
      </c>
      <c r="E33" s="150" t="s">
        <v>215</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216</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217</v>
      </c>
      <c r="C36" s="145" t="s">
        <v>218</v>
      </c>
      <c r="D36" s="75">
        <f>SUM('Expenses 2021'!C10:C11)</f>
        <v>150939</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211</v>
      </c>
      <c r="D37" s="75">
        <f>SUM('Expenses 2021'!C7:C9)</f>
        <v>3802682</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216</v>
      </c>
      <c r="D38" s="163">
        <f>D36/D37</f>
        <v>0.03969277473</v>
      </c>
      <c r="E38" s="150" t="s">
        <v>219</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220</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221</v>
      </c>
      <c r="C41" s="148" t="s">
        <v>222</v>
      </c>
      <c r="D41" s="75">
        <f>'Expenses 2021'!D40</f>
        <v>9924161</v>
      </c>
      <c r="E41" s="165">
        <f t="shared" ref="E41:E44" si="1">D41/$D$44</f>
        <v>0.858066411</v>
      </c>
      <c r="F41" s="43"/>
      <c r="G41" s="43"/>
      <c r="H41" s="43"/>
      <c r="I41" s="43"/>
      <c r="J41" s="43"/>
      <c r="K41" s="43"/>
      <c r="L41" s="43"/>
      <c r="M41" s="43"/>
      <c r="N41" s="43"/>
      <c r="O41" s="43"/>
      <c r="P41" s="43"/>
      <c r="Q41" s="43"/>
      <c r="R41" s="43"/>
      <c r="S41" s="43"/>
      <c r="T41" s="43"/>
      <c r="U41" s="43"/>
      <c r="V41" s="43"/>
      <c r="W41" s="43"/>
      <c r="X41" s="43"/>
      <c r="Y41" s="43"/>
    </row>
    <row r="42">
      <c r="A42" s="139"/>
      <c r="B42" s="49"/>
      <c r="C42" s="148" t="s">
        <v>223</v>
      </c>
      <c r="D42" s="146">
        <f>'Expenses 2021'!E40</f>
        <v>1232253</v>
      </c>
      <c r="E42" s="165">
        <f t="shared" si="1"/>
        <v>0.1065435062</v>
      </c>
      <c r="F42" s="43"/>
      <c r="G42" s="43"/>
      <c r="H42" s="43"/>
      <c r="I42" s="43"/>
      <c r="J42" s="43"/>
      <c r="K42" s="43"/>
      <c r="L42" s="43"/>
      <c r="M42" s="43"/>
      <c r="N42" s="43"/>
      <c r="O42" s="43"/>
      <c r="P42" s="43"/>
      <c r="Q42" s="43"/>
      <c r="R42" s="43"/>
      <c r="S42" s="43"/>
      <c r="T42" s="43"/>
      <c r="U42" s="43"/>
      <c r="V42" s="43"/>
      <c r="W42" s="43"/>
      <c r="X42" s="43"/>
      <c r="Y42" s="43"/>
    </row>
    <row r="43">
      <c r="A43" s="139"/>
      <c r="B43" s="49"/>
      <c r="C43" s="148" t="s">
        <v>224</v>
      </c>
      <c r="D43" s="146">
        <f>'Expenses 2021'!F40</f>
        <v>409312</v>
      </c>
      <c r="E43" s="165">
        <f t="shared" si="1"/>
        <v>0.03539008273</v>
      </c>
      <c r="F43" s="43"/>
      <c r="G43" s="43"/>
      <c r="H43" s="43"/>
      <c r="I43" s="43"/>
      <c r="J43" s="43"/>
      <c r="K43" s="43"/>
      <c r="L43" s="43"/>
      <c r="M43" s="43"/>
      <c r="N43" s="43"/>
      <c r="O43" s="43"/>
      <c r="P43" s="43"/>
      <c r="Q43" s="43"/>
      <c r="R43" s="43"/>
      <c r="S43" s="43"/>
      <c r="T43" s="43"/>
      <c r="U43" s="43"/>
      <c r="V43" s="43"/>
      <c r="W43" s="43"/>
      <c r="X43" s="43"/>
      <c r="Y43" s="43"/>
    </row>
    <row r="44">
      <c r="A44" s="139"/>
      <c r="B44" s="49"/>
      <c r="C44" s="145" t="s">
        <v>188</v>
      </c>
      <c r="D44" s="146">
        <f>sum(D41:D43)</f>
        <v>11565726</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225</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226</v>
      </c>
      <c r="C47" s="145" t="s">
        <v>227</v>
      </c>
      <c r="D47" s="146">
        <f>'Revenues 2021'!F9</f>
        <v>7868040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228</v>
      </c>
      <c r="D48" s="146">
        <f>'Expenses 2021'!F40</f>
        <v>409312</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229</v>
      </c>
      <c r="D49" s="166">
        <f>if(D48=0, "$0",D47/D48)</f>
        <v>19.22259792</v>
      </c>
      <c r="E49" s="150" t="s">
        <v>230</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231</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232</v>
      </c>
      <c r="C52" s="145" t="s">
        <v>233</v>
      </c>
      <c r="D52" s="146">
        <f>sum('Balance Sheet 2021'!E2:E10)</f>
        <v>4257588</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234</v>
      </c>
      <c r="D53" s="146">
        <f>sum('Balance Sheet 2021'!E19:E22)</f>
        <v>963062</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235</v>
      </c>
      <c r="D54" s="168">
        <f>D52/D53</f>
        <v>4.420886713</v>
      </c>
      <c r="E54" s="150" t="s">
        <v>236</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237</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238</v>
      </c>
      <c r="C57" s="145" t="s">
        <v>239</v>
      </c>
      <c r="D57" s="146">
        <f>sum('Balance Sheet 2021'!E25:E26)</f>
        <v>831038</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240</v>
      </c>
      <c r="D58" s="146">
        <f>'Balance Sheet 2021'!E18</f>
        <v>10706486</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241</v>
      </c>
      <c r="D59" s="169">
        <f>D57/D58</f>
        <v>0.07762005199</v>
      </c>
      <c r="E59" s="150" t="s">
        <v>242</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GIBNEY DANCE</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370358.0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359947.0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2852706.0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3583011</v>
      </c>
      <c r="G9" s="58"/>
      <c r="H9" s="58"/>
      <c r="I9" s="58"/>
      <c r="J9" s="58"/>
      <c r="K9" s="58"/>
      <c r="L9" s="58"/>
      <c r="M9" s="58"/>
      <c r="N9" s="58"/>
      <c r="O9" s="58"/>
      <c r="P9" s="58"/>
      <c r="Q9" s="58"/>
      <c r="R9" s="58"/>
      <c r="S9" s="58"/>
      <c r="T9" s="58"/>
      <c r="U9" s="58"/>
      <c r="V9" s="58"/>
      <c r="W9" s="58"/>
      <c r="X9" s="58"/>
      <c r="Y9" s="58"/>
      <c r="Z9" s="58"/>
    </row>
    <row r="10">
      <c r="A10" s="44" t="s">
        <v>62</v>
      </c>
      <c r="B10" s="59" t="s">
        <v>63</v>
      </c>
      <c r="C10" s="60" t="s">
        <v>243</v>
      </c>
      <c r="D10" s="15"/>
      <c r="E10" s="15"/>
      <c r="F10" s="48">
        <v>3312385.0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244</v>
      </c>
      <c r="D11" s="61"/>
      <c r="E11" s="61"/>
      <c r="F11" s="62">
        <v>1030353.0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t="s">
        <v>245</v>
      </c>
      <c r="D12" s="61"/>
      <c r="E12" s="61"/>
      <c r="F12" s="62">
        <v>429873.0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t="s">
        <v>246</v>
      </c>
      <c r="D13" s="61"/>
      <c r="E13" s="61"/>
      <c r="F13" s="62">
        <v>194422.0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4967033</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1014.0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247</v>
      </c>
      <c r="D26" s="50">
        <v>15425.0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14999.0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426</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426</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138618.0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138618.0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99</v>
      </c>
      <c r="C39" s="60" t="s">
        <v>248</v>
      </c>
      <c r="D39" s="74"/>
      <c r="E39" s="48">
        <v>12238.0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12238</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103</v>
      </c>
      <c r="D44" s="88"/>
      <c r="E44" s="88"/>
      <c r="F44" s="89">
        <f>sum(F16:F43)+F9</f>
        <v>8563722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GIBNEY DANCE</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104</v>
      </c>
      <c r="D2" s="42" t="s">
        <v>105</v>
      </c>
      <c r="E2" s="42" t="s">
        <v>106</v>
      </c>
      <c r="F2" s="42" t="s">
        <v>107</v>
      </c>
      <c r="G2" s="43"/>
      <c r="H2" s="43"/>
      <c r="I2" s="43"/>
      <c r="J2" s="43"/>
      <c r="K2" s="43"/>
      <c r="L2" s="43"/>
      <c r="M2" s="43"/>
      <c r="N2" s="43"/>
      <c r="O2" s="43"/>
      <c r="P2" s="43"/>
      <c r="Q2" s="43"/>
      <c r="R2" s="43"/>
      <c r="S2" s="43"/>
      <c r="T2" s="43"/>
      <c r="U2" s="43"/>
      <c r="V2" s="43"/>
      <c r="W2" s="43"/>
      <c r="X2" s="43"/>
      <c r="Y2" s="43"/>
      <c r="Z2" s="43"/>
    </row>
    <row r="3">
      <c r="A3" s="80">
        <v>1.0</v>
      </c>
      <c r="B3" s="96" t="s">
        <v>108</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109</v>
      </c>
      <c r="C4" s="98">
        <f t="shared" si="1"/>
        <v>913472</v>
      </c>
      <c r="D4" s="99">
        <v>913472.0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110</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111</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112</v>
      </c>
      <c r="C7" s="98">
        <f t="shared" si="1"/>
        <v>229861</v>
      </c>
      <c r="D7" s="99">
        <v>149410.0</v>
      </c>
      <c r="E7" s="99">
        <v>34479.0</v>
      </c>
      <c r="F7" s="99">
        <v>45972.0</v>
      </c>
      <c r="G7" s="43"/>
      <c r="H7" s="43"/>
      <c r="I7" s="43"/>
      <c r="J7" s="43"/>
      <c r="K7" s="43"/>
      <c r="L7" s="43"/>
      <c r="M7" s="43"/>
      <c r="N7" s="43"/>
      <c r="O7" s="43"/>
      <c r="P7" s="43"/>
      <c r="Q7" s="43"/>
      <c r="R7" s="43"/>
      <c r="S7" s="43"/>
      <c r="T7" s="43"/>
      <c r="U7" s="43"/>
      <c r="V7" s="43"/>
      <c r="W7" s="43"/>
      <c r="X7" s="43"/>
      <c r="Y7" s="43"/>
      <c r="Z7" s="43"/>
    </row>
    <row r="8">
      <c r="A8" s="80">
        <v>6.0</v>
      </c>
      <c r="B8" s="96" t="s">
        <v>113</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114</v>
      </c>
      <c r="C9" s="98">
        <f t="shared" si="1"/>
        <v>3772463</v>
      </c>
      <c r="D9" s="99">
        <v>3087827.0</v>
      </c>
      <c r="E9" s="99">
        <v>474347.0</v>
      </c>
      <c r="F9" s="99">
        <v>210289.0</v>
      </c>
      <c r="G9" s="43"/>
      <c r="H9" s="43"/>
      <c r="I9" s="43"/>
      <c r="J9" s="43"/>
      <c r="K9" s="43"/>
      <c r="L9" s="43"/>
      <c r="M9" s="43"/>
      <c r="N9" s="43"/>
      <c r="O9" s="43"/>
      <c r="P9" s="43"/>
      <c r="Q9" s="43"/>
      <c r="R9" s="43"/>
      <c r="S9" s="43"/>
      <c r="T9" s="43"/>
      <c r="U9" s="43"/>
      <c r="V9" s="43"/>
      <c r="W9" s="43"/>
      <c r="X9" s="43"/>
      <c r="Y9" s="43"/>
      <c r="Z9" s="43"/>
    </row>
    <row r="10">
      <c r="A10" s="80">
        <v>8.0</v>
      </c>
      <c r="B10" s="96" t="s">
        <v>115</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116</v>
      </c>
      <c r="C11" s="98">
        <f t="shared" si="1"/>
        <v>458749</v>
      </c>
      <c r="D11" s="99">
        <v>371054.0</v>
      </c>
      <c r="E11" s="99">
        <v>58322.0</v>
      </c>
      <c r="F11" s="99">
        <v>29373.0</v>
      </c>
      <c r="G11" s="43"/>
      <c r="H11" s="43"/>
      <c r="I11" s="43"/>
      <c r="J11" s="43"/>
      <c r="K11" s="43"/>
      <c r="L11" s="43"/>
      <c r="M11" s="43"/>
      <c r="N11" s="43"/>
      <c r="O11" s="43"/>
      <c r="P11" s="43"/>
      <c r="Q11" s="43"/>
      <c r="R11" s="43"/>
      <c r="S11" s="43"/>
      <c r="T11" s="43"/>
      <c r="U11" s="43"/>
      <c r="V11" s="43"/>
      <c r="W11" s="43"/>
      <c r="X11" s="43"/>
      <c r="Y11" s="43"/>
      <c r="Z11" s="43"/>
    </row>
    <row r="12">
      <c r="A12" s="45">
        <v>10.0</v>
      </c>
      <c r="B12" s="46" t="s">
        <v>117</v>
      </c>
      <c r="C12" s="98">
        <f t="shared" si="1"/>
        <v>340867</v>
      </c>
      <c r="D12" s="99">
        <v>275706.0</v>
      </c>
      <c r="E12" s="99">
        <v>43336.0</v>
      </c>
      <c r="F12" s="99">
        <v>21825.0</v>
      </c>
      <c r="G12" s="43"/>
      <c r="H12" s="43"/>
      <c r="I12" s="43"/>
      <c r="J12" s="43"/>
      <c r="K12" s="43"/>
      <c r="L12" s="43"/>
      <c r="M12" s="43"/>
      <c r="N12" s="43"/>
      <c r="O12" s="43"/>
      <c r="P12" s="43"/>
      <c r="Q12" s="43"/>
      <c r="R12" s="43"/>
      <c r="S12" s="43"/>
      <c r="T12" s="43"/>
      <c r="U12" s="43"/>
      <c r="V12" s="43"/>
      <c r="W12" s="43"/>
      <c r="X12" s="43"/>
      <c r="Y12" s="43"/>
      <c r="Z12" s="43"/>
    </row>
    <row r="13">
      <c r="A13" s="45">
        <v>11.0</v>
      </c>
      <c r="B13" s="46" t="s">
        <v>118</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119</v>
      </c>
      <c r="B14" s="46" t="s">
        <v>120</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121</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122</v>
      </c>
      <c r="C16" s="98">
        <f t="shared" si="1"/>
        <v>126179</v>
      </c>
      <c r="D16" s="99">
        <v>0.0</v>
      </c>
      <c r="E16" s="99">
        <v>126179.0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123</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124</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125</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126</v>
      </c>
      <c r="C20" s="98">
        <f t="shared" si="1"/>
        <v>2931151</v>
      </c>
      <c r="D20" s="99">
        <v>2579343.0</v>
      </c>
      <c r="E20" s="99">
        <v>299414.0</v>
      </c>
      <c r="F20" s="99">
        <v>52394.0</v>
      </c>
      <c r="G20" s="43"/>
      <c r="H20" s="43"/>
      <c r="I20" s="43"/>
      <c r="J20" s="43"/>
      <c r="K20" s="43"/>
      <c r="L20" s="43"/>
      <c r="M20" s="43"/>
      <c r="N20" s="43"/>
      <c r="O20" s="43"/>
      <c r="P20" s="43"/>
      <c r="Q20" s="43"/>
      <c r="R20" s="43"/>
      <c r="S20" s="43"/>
      <c r="T20" s="43"/>
      <c r="U20" s="43"/>
      <c r="V20" s="43"/>
      <c r="W20" s="43"/>
      <c r="X20" s="43"/>
      <c r="Y20" s="43"/>
      <c r="Z20" s="43"/>
    </row>
    <row r="21">
      <c r="A21" s="45">
        <v>12.0</v>
      </c>
      <c r="B21" s="46" t="s">
        <v>127</v>
      </c>
      <c r="C21" s="98">
        <f t="shared" si="1"/>
        <v>102771</v>
      </c>
      <c r="D21" s="99">
        <v>0.0</v>
      </c>
      <c r="E21" s="99">
        <v>102771.0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128</v>
      </c>
      <c r="C22" s="98">
        <f t="shared" si="1"/>
        <v>13213</v>
      </c>
      <c r="D22" s="99">
        <v>9195.0</v>
      </c>
      <c r="E22" s="99">
        <v>2957.0</v>
      </c>
      <c r="F22" s="99">
        <v>1061.0</v>
      </c>
      <c r="G22" s="43"/>
      <c r="H22" s="43"/>
      <c r="I22" s="43"/>
      <c r="J22" s="43"/>
      <c r="K22" s="43"/>
      <c r="L22" s="43"/>
      <c r="M22" s="43"/>
      <c r="N22" s="43"/>
      <c r="O22" s="43"/>
      <c r="P22" s="43"/>
      <c r="Q22" s="43"/>
      <c r="R22" s="43"/>
      <c r="S22" s="43"/>
      <c r="T22" s="43"/>
      <c r="U22" s="43"/>
      <c r="V22" s="43"/>
      <c r="W22" s="43"/>
      <c r="X22" s="43"/>
      <c r="Y22" s="43"/>
      <c r="Z22" s="43"/>
    </row>
    <row r="23">
      <c r="A23" s="45">
        <v>14.0</v>
      </c>
      <c r="B23" s="46" t="s">
        <v>129</v>
      </c>
      <c r="C23" s="98">
        <f t="shared" si="1"/>
        <v>63933</v>
      </c>
      <c r="D23" s="99">
        <v>51712.0</v>
      </c>
      <c r="E23" s="99">
        <v>8128.0</v>
      </c>
      <c r="F23" s="99">
        <v>4093.0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130</v>
      </c>
      <c r="C25" s="98">
        <f t="shared" si="1"/>
        <v>2741394</v>
      </c>
      <c r="D25" s="99">
        <v>2604323.0</v>
      </c>
      <c r="E25" s="99">
        <v>109656.0</v>
      </c>
      <c r="F25" s="99">
        <v>27415.0</v>
      </c>
      <c r="G25" s="43"/>
      <c r="H25" s="43"/>
      <c r="I25" s="43"/>
      <c r="J25" s="43"/>
      <c r="K25" s="43"/>
      <c r="L25" s="43"/>
      <c r="M25" s="43"/>
      <c r="N25" s="43"/>
      <c r="O25" s="43"/>
      <c r="P25" s="43"/>
      <c r="Q25" s="43"/>
      <c r="R25" s="43"/>
      <c r="S25" s="43"/>
      <c r="T25" s="43"/>
      <c r="U25" s="43"/>
      <c r="V25" s="43"/>
      <c r="W25" s="43"/>
      <c r="X25" s="43"/>
      <c r="Y25" s="43"/>
      <c r="Z25" s="43"/>
    </row>
    <row r="26">
      <c r="A26" s="45">
        <v>17.0</v>
      </c>
      <c r="B26" s="46" t="s">
        <v>131</v>
      </c>
      <c r="C26" s="98">
        <f t="shared" si="1"/>
        <v>329288</v>
      </c>
      <c r="D26" s="99">
        <v>324585.0</v>
      </c>
      <c r="E26" s="99">
        <v>4183.0</v>
      </c>
      <c r="F26" s="99">
        <v>520.0</v>
      </c>
      <c r="G26" s="43"/>
      <c r="H26" s="43"/>
      <c r="I26" s="43"/>
      <c r="J26" s="43"/>
      <c r="K26" s="43"/>
      <c r="L26" s="43"/>
      <c r="M26" s="43"/>
      <c r="N26" s="43"/>
      <c r="O26" s="43"/>
      <c r="P26" s="43"/>
      <c r="Q26" s="43"/>
      <c r="R26" s="43"/>
      <c r="S26" s="43"/>
      <c r="T26" s="43"/>
      <c r="U26" s="43"/>
      <c r="V26" s="43"/>
      <c r="W26" s="43"/>
      <c r="X26" s="43"/>
      <c r="Y26" s="43"/>
      <c r="Z26" s="43"/>
    </row>
    <row r="27">
      <c r="A27" s="80">
        <v>18.0</v>
      </c>
      <c r="B27" s="96" t="s">
        <v>132</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133</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134</v>
      </c>
      <c r="C29" s="98">
        <f t="shared" si="1"/>
        <v>27292</v>
      </c>
      <c r="D29" s="99">
        <v>0.0</v>
      </c>
      <c r="E29" s="99">
        <v>27292.0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135</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136</v>
      </c>
      <c r="C31" s="98">
        <f t="shared" si="1"/>
        <v>609715</v>
      </c>
      <c r="D31" s="99">
        <v>579230.0</v>
      </c>
      <c r="E31" s="99">
        <v>24389.0</v>
      </c>
      <c r="F31" s="99">
        <v>6096.0</v>
      </c>
      <c r="G31" s="43"/>
      <c r="H31" s="43"/>
      <c r="I31" s="43"/>
      <c r="J31" s="43"/>
      <c r="K31" s="43"/>
      <c r="L31" s="43"/>
      <c r="M31" s="43"/>
      <c r="N31" s="43"/>
      <c r="O31" s="43"/>
      <c r="P31" s="43"/>
      <c r="Q31" s="43"/>
      <c r="R31" s="43"/>
      <c r="S31" s="43"/>
      <c r="T31" s="43"/>
      <c r="U31" s="43"/>
      <c r="V31" s="43"/>
      <c r="W31" s="43"/>
      <c r="X31" s="43"/>
      <c r="Y31" s="43"/>
      <c r="Z31" s="43"/>
    </row>
    <row r="32">
      <c r="A32" s="45">
        <v>23.0</v>
      </c>
      <c r="B32" s="46" t="s">
        <v>137</v>
      </c>
      <c r="C32" s="98">
        <f t="shared" si="1"/>
        <v>33452</v>
      </c>
      <c r="D32" s="99">
        <v>25694.0</v>
      </c>
      <c r="E32" s="99">
        <v>5723.0</v>
      </c>
      <c r="F32" s="99">
        <v>2035.0</v>
      </c>
      <c r="G32" s="43"/>
      <c r="H32" s="43"/>
      <c r="I32" s="43"/>
      <c r="J32" s="43"/>
      <c r="K32" s="43"/>
      <c r="L32" s="43"/>
      <c r="M32" s="43"/>
      <c r="N32" s="43"/>
      <c r="O32" s="43"/>
      <c r="P32" s="43"/>
      <c r="Q32" s="43"/>
      <c r="R32" s="43"/>
      <c r="S32" s="43"/>
      <c r="T32" s="43"/>
      <c r="U32" s="43"/>
      <c r="V32" s="43"/>
      <c r="W32" s="43"/>
      <c r="X32" s="43"/>
      <c r="Y32" s="43"/>
      <c r="Z32" s="43"/>
    </row>
    <row r="33">
      <c r="A33" s="45">
        <v>24.0</v>
      </c>
      <c r="B33" s="46" t="s">
        <v>138</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119</v>
      </c>
      <c r="B34" s="60" t="s">
        <v>249</v>
      </c>
      <c r="C34" s="98">
        <f t="shared" si="1"/>
        <v>208442</v>
      </c>
      <c r="D34" s="99">
        <v>201070.0</v>
      </c>
      <c r="E34" s="99">
        <v>7372.0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250</v>
      </c>
      <c r="C35" s="98">
        <f t="shared" si="1"/>
        <v>150900</v>
      </c>
      <c r="D35" s="99">
        <v>47470.0</v>
      </c>
      <c r="E35" s="99">
        <v>99660.0</v>
      </c>
      <c r="F35" s="99">
        <v>3770.0</v>
      </c>
      <c r="G35" s="43"/>
      <c r="H35" s="43"/>
      <c r="I35" s="43"/>
      <c r="J35" s="43"/>
      <c r="K35" s="43"/>
      <c r="L35" s="43"/>
      <c r="M35" s="43"/>
      <c r="N35" s="43"/>
      <c r="O35" s="43"/>
      <c r="P35" s="43"/>
      <c r="Q35" s="43"/>
      <c r="R35" s="43"/>
      <c r="S35" s="43"/>
      <c r="T35" s="43"/>
      <c r="U35" s="43"/>
      <c r="V35" s="43"/>
      <c r="W35" s="43"/>
      <c r="X35" s="43"/>
      <c r="Y35" s="43"/>
      <c r="Z35" s="43"/>
    </row>
    <row r="36">
      <c r="A36" s="45" t="s">
        <v>50</v>
      </c>
      <c r="B36" s="60" t="s">
        <v>251</v>
      </c>
      <c r="C36" s="98">
        <f t="shared" si="1"/>
        <v>22130</v>
      </c>
      <c r="D36" s="99">
        <v>0.0</v>
      </c>
      <c r="E36" s="99">
        <v>22130.0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252</v>
      </c>
      <c r="C37" s="98">
        <f t="shared" si="1"/>
        <v>22045</v>
      </c>
      <c r="D37" s="99">
        <v>0.0</v>
      </c>
      <c r="E37" s="99">
        <v>0.0</v>
      </c>
      <c r="F37" s="99">
        <v>22045.0</v>
      </c>
      <c r="G37" s="43"/>
      <c r="H37" s="43"/>
      <c r="I37" s="43"/>
      <c r="J37" s="43"/>
      <c r="K37" s="43"/>
      <c r="L37" s="43"/>
      <c r="M37" s="43"/>
      <c r="N37" s="43"/>
      <c r="O37" s="43"/>
      <c r="P37" s="43"/>
      <c r="Q37" s="43"/>
      <c r="R37" s="43"/>
      <c r="S37" s="43"/>
      <c r="T37" s="43"/>
      <c r="U37" s="43"/>
      <c r="V37" s="43"/>
      <c r="W37" s="43"/>
      <c r="X37" s="43"/>
      <c r="Y37" s="43"/>
      <c r="Z37" s="43"/>
    </row>
    <row r="38">
      <c r="A38" s="45" t="s">
        <v>54</v>
      </c>
      <c r="B38" s="46" t="s">
        <v>143</v>
      </c>
      <c r="C38" s="98">
        <f t="shared" si="1"/>
        <v>9257</v>
      </c>
      <c r="D38" s="99">
        <v>1620.0</v>
      </c>
      <c r="E38" s="99">
        <v>7637.0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144</v>
      </c>
      <c r="C40" s="104">
        <f t="shared" ref="C40:F40" si="2">sum(C3:C39)</f>
        <v>13106574</v>
      </c>
      <c r="D40" s="104">
        <f t="shared" si="2"/>
        <v>11221711</v>
      </c>
      <c r="E40" s="104">
        <f t="shared" si="2"/>
        <v>1457975</v>
      </c>
      <c r="F40" s="104">
        <f t="shared" si="2"/>
        <v>426888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GIBNEY DANCE</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145</v>
      </c>
      <c r="B2" s="45">
        <v>1.0</v>
      </c>
      <c r="C2" s="46" t="s">
        <v>146</v>
      </c>
      <c r="D2" s="111"/>
      <c r="E2" s="112">
        <v>151876.0</v>
      </c>
      <c r="F2" s="43"/>
      <c r="G2" s="43"/>
      <c r="H2" s="43"/>
      <c r="I2" s="43"/>
      <c r="J2" s="43"/>
      <c r="K2" s="43"/>
      <c r="L2" s="43"/>
      <c r="M2" s="43"/>
      <c r="N2" s="43"/>
      <c r="O2" s="43"/>
      <c r="P2" s="43"/>
      <c r="Q2" s="43"/>
      <c r="R2" s="43"/>
      <c r="S2" s="43"/>
      <c r="T2" s="43"/>
      <c r="U2" s="43"/>
      <c r="V2" s="43"/>
      <c r="W2" s="43"/>
      <c r="X2" s="43"/>
      <c r="Y2" s="43"/>
      <c r="Z2" s="43"/>
    </row>
    <row r="3">
      <c r="A3" s="49"/>
      <c r="B3" s="45">
        <v>2.0</v>
      </c>
      <c r="C3" s="46" t="s">
        <v>147</v>
      </c>
      <c r="D3" s="113"/>
      <c r="E3" s="112">
        <v>302956.0</v>
      </c>
      <c r="F3" s="43"/>
      <c r="G3" s="43"/>
      <c r="H3" s="43"/>
      <c r="I3" s="43"/>
      <c r="J3" s="43"/>
      <c r="K3" s="43"/>
      <c r="L3" s="43"/>
      <c r="M3" s="43"/>
      <c r="N3" s="43"/>
      <c r="O3" s="43"/>
      <c r="P3" s="43"/>
      <c r="Q3" s="43"/>
      <c r="R3" s="43"/>
      <c r="S3" s="43"/>
      <c r="T3" s="43"/>
      <c r="U3" s="43"/>
      <c r="V3" s="43"/>
      <c r="W3" s="43"/>
      <c r="X3" s="43"/>
      <c r="Y3" s="43"/>
      <c r="Z3" s="43"/>
    </row>
    <row r="4">
      <c r="A4" s="49"/>
      <c r="B4" s="45">
        <v>3.0</v>
      </c>
      <c r="C4" s="46" t="s">
        <v>148</v>
      </c>
      <c r="D4" s="111"/>
      <c r="E4" s="112">
        <v>1918854.0</v>
      </c>
      <c r="F4" s="43"/>
      <c r="G4" s="43"/>
      <c r="H4" s="43"/>
      <c r="I4" s="43"/>
      <c r="J4" s="43"/>
      <c r="K4" s="43"/>
      <c r="L4" s="43"/>
      <c r="M4" s="43"/>
      <c r="N4" s="43"/>
      <c r="O4" s="43"/>
      <c r="P4" s="43"/>
      <c r="Q4" s="43"/>
      <c r="R4" s="43"/>
      <c r="S4" s="43"/>
      <c r="T4" s="43"/>
      <c r="U4" s="43"/>
      <c r="V4" s="43"/>
      <c r="W4" s="43"/>
      <c r="X4" s="43"/>
      <c r="Y4" s="43"/>
      <c r="Z4" s="43"/>
    </row>
    <row r="5">
      <c r="A5" s="49"/>
      <c r="B5" s="45">
        <v>4.0</v>
      </c>
      <c r="C5" s="46" t="s">
        <v>149</v>
      </c>
      <c r="D5" s="113"/>
      <c r="E5" s="112">
        <v>49463.0</v>
      </c>
      <c r="F5" s="43"/>
      <c r="G5" s="43"/>
      <c r="H5" s="43"/>
      <c r="I5" s="43"/>
      <c r="J5" s="43"/>
      <c r="K5" s="43"/>
      <c r="L5" s="43"/>
      <c r="M5" s="43"/>
      <c r="N5" s="43"/>
      <c r="O5" s="43"/>
      <c r="P5" s="43"/>
      <c r="Q5" s="43"/>
      <c r="R5" s="43"/>
      <c r="S5" s="43"/>
      <c r="T5" s="43"/>
      <c r="U5" s="43"/>
      <c r="V5" s="43"/>
      <c r="W5" s="43"/>
      <c r="X5" s="43"/>
      <c r="Y5" s="43"/>
      <c r="Z5" s="43"/>
    </row>
    <row r="6">
      <c r="A6" s="49"/>
      <c r="B6" s="45">
        <v>5.0</v>
      </c>
      <c r="C6" s="51" t="s">
        <v>150</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151</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152</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153</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154</v>
      </c>
      <c r="D10" s="111"/>
      <c r="E10" s="112">
        <v>64152.0</v>
      </c>
      <c r="F10" s="43"/>
      <c r="G10" s="43"/>
      <c r="H10" s="43"/>
      <c r="I10" s="43"/>
      <c r="J10" s="43"/>
      <c r="K10" s="43"/>
      <c r="L10" s="43"/>
      <c r="M10" s="43"/>
      <c r="N10" s="43"/>
      <c r="O10" s="43"/>
      <c r="P10" s="43"/>
      <c r="Q10" s="43"/>
      <c r="R10" s="43"/>
      <c r="S10" s="43"/>
      <c r="T10" s="43"/>
      <c r="U10" s="43"/>
      <c r="V10" s="43"/>
      <c r="W10" s="43"/>
      <c r="X10" s="43"/>
      <c r="Y10" s="43"/>
      <c r="Z10" s="43"/>
    </row>
    <row r="11">
      <c r="A11" s="49"/>
      <c r="B11" s="45" t="s">
        <v>155</v>
      </c>
      <c r="C11" s="46" t="s">
        <v>156</v>
      </c>
      <c r="D11" s="112">
        <v>1.0623681E7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157</v>
      </c>
      <c r="C12" s="46" t="s">
        <v>158</v>
      </c>
      <c r="D12" s="112">
        <v>4951624.0</v>
      </c>
      <c r="E12" s="109">
        <f>D11-D12</f>
        <v>5672057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159</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160</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161</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162</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163</v>
      </c>
      <c r="D17" s="113"/>
      <c r="E17" s="112">
        <v>1.0772195E7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164</v>
      </c>
      <c r="D18" s="114"/>
      <c r="E18" s="115">
        <f>sum(E2:E17)</f>
        <v>18931553</v>
      </c>
      <c r="F18" s="43"/>
      <c r="G18" s="43"/>
      <c r="H18" s="43"/>
      <c r="I18" s="43"/>
      <c r="J18" s="43"/>
      <c r="K18" s="43"/>
      <c r="L18" s="43"/>
      <c r="M18" s="43"/>
      <c r="N18" s="43"/>
      <c r="O18" s="43"/>
      <c r="P18" s="43"/>
      <c r="Q18" s="43"/>
      <c r="R18" s="43"/>
      <c r="S18" s="43"/>
      <c r="T18" s="43"/>
      <c r="U18" s="43"/>
      <c r="V18" s="43"/>
      <c r="W18" s="43"/>
      <c r="X18" s="43"/>
      <c r="Y18" s="43"/>
      <c r="Z18" s="43"/>
    </row>
    <row r="19">
      <c r="A19" s="44" t="s">
        <v>165</v>
      </c>
      <c r="B19" s="116">
        <v>17.0</v>
      </c>
      <c r="C19" s="117" t="s">
        <v>166</v>
      </c>
      <c r="D19" s="118"/>
      <c r="E19" s="112">
        <v>1933696.0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167</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168</v>
      </c>
      <c r="D21" s="118"/>
      <c r="E21" s="112">
        <v>657091.0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169</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170</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171</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172</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173</v>
      </c>
      <c r="D26" s="118"/>
      <c r="E26" s="119">
        <v>1290392.0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174</v>
      </c>
      <c r="D27" s="118"/>
      <c r="E27" s="119">
        <v>1.1648667E7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175</v>
      </c>
      <c r="D28" s="126"/>
      <c r="E28" s="127">
        <f>sum(E19:E27)</f>
        <v>15529846</v>
      </c>
      <c r="F28" s="43"/>
      <c r="G28" s="43"/>
      <c r="H28" s="43"/>
      <c r="I28" s="43"/>
      <c r="J28" s="43"/>
      <c r="K28" s="43"/>
      <c r="L28" s="43"/>
      <c r="M28" s="43"/>
      <c r="N28" s="43"/>
      <c r="O28" s="43"/>
      <c r="P28" s="43"/>
      <c r="Q28" s="43"/>
      <c r="R28" s="43"/>
      <c r="S28" s="43"/>
      <c r="T28" s="43"/>
      <c r="U28" s="43"/>
      <c r="V28" s="43"/>
      <c r="W28" s="43"/>
      <c r="X28" s="43"/>
      <c r="Y28" s="43"/>
      <c r="Z28" s="43"/>
    </row>
    <row r="29">
      <c r="A29" s="65" t="s">
        <v>176</v>
      </c>
      <c r="B29" s="128"/>
      <c r="C29" s="129" t="s">
        <v>177</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178</v>
      </c>
      <c r="D30" s="118"/>
      <c r="E30" s="112">
        <v>-625520.0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179</v>
      </c>
      <c r="D31" s="118"/>
      <c r="E31" s="112">
        <v>4027227.0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180</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181</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182</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183</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184</v>
      </c>
      <c r="D36" s="132"/>
      <c r="E36" s="127">
        <f>sum(E30:E35)</f>
        <v>3401707</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185</v>
      </c>
      <c r="D37" s="136"/>
      <c r="E37" s="137">
        <f>E36+E28</f>
        <v>18931553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