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<sst xmlns="http://schemas.openxmlformats.org/spreadsheetml/2006/main" count="868" uniqueCount="249">
  <si>
    <t>HISPANIC ASSOCIATION OF COLLEGES AND UNIVERSITIES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</si>
  <si>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</si>
  <si>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</si>
  <si>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</si>
  <si>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</si>
  <si>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</si>
  <si>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</si>
  <si>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</si>
  <si>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</si>
  <si>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</si>
  <si>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</si>
  <si>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</si>
  <si>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</si>
  <si>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</si>
  <si>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</si>
  <si>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</si>
  <si>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</si>
  <si>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</si>
  <si>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</si>
  <si>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</si>
  <si>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</si>
  <si>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</si>
  <si>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</si>
  <si>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</si>
  <si>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</si>
  <si>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</si>
  <si>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</si>
  <si>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</si>
  <si>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</si>
  <si>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</si>
  <si>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</si>
  <si>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</si>
  <si>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</si>
  <si>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</si>
  <si>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</si>
  <si>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</si>
  <si>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</si>
  <si>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</si>
  <si>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</si>
  <si>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</si>
  <si>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</si>
  <si>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</si>
  <si>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</si>
  <si>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</si>
  <si>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</si>
  <si>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</si>
  <si>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</si>
  <si>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</si>
  <si>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</si>
  <si>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</si>
  <si>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</si>
  <si>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</si>
  <si>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</si>
  <si>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</si>
  <si>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</si>
  <si>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</si>
  <si>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</si>
  <si>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</si>
  <si>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</si>
  <si>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</si>
  <si>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</si>
  <si>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</si>
  <si>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</si>
  <si>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</si>
  <si>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CONFERENCES &amp; PUBLICATIONS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</si>
  <si>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</si>
  <si>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</si>
  <si>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</si>
  <si>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</si>
  <si>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</si>
  <si>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</si>
  <si>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</si>
  <si>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</si>
  <si>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</si>
  <si>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</si>
  <si>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</si>
  <si>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</si>
  <si>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</si>
  <si>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</si>
  <si>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</si>
  <si>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</si>
  <si>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</si>
  <si>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</si>
  <si>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</si>
  <si>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</si>
  <si>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</si>
  <si>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</si>
  <si>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</si>
  <si>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</si>
  <si>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</si>
  <si>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</si>
  <si>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</si>
  <si>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</si>
  <si>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</si>
  <si>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</si>
  <si>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</si>
  <si>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</si>
  <si>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</si>
  <si>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</si>
  <si>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</si>
  <si>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</si>
  <si>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</si>
  <si>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</si>
  <si>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</si>
  <si>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</si>
  <si>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</si>
  <si>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</si>
  <si>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</si>
  <si>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</si>
  <si>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</si>
  <si>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</si>
  <si>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</si>
  <si>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</si>
  <si>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</si>
  <si>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</si>
  <si>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</si>
  <si>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</si>
  <si>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</si>
  <si>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</si>
  <si>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</si>
  <si>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</si>
  <si>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</si>
  <si>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</si>
  <si>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</si>
  <si>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</si>
  <si>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</si>
  <si>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</si>
  <si>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</si>
  <si>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</si>
  <si>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</si>
  <si>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</si>
  <si>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</si>
  <si>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</si>
  <si>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</si>
  <si>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BAD DEBTS</t>
  </si>
  <si>
    <t>BANK AND MERCHANT FEES</t>
  </si>
  <si>
    <t xml:space="preserve"> MISCELLANEOUS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</si>
  <si>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</si>
  <si>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</si>
  <si>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</si>
  <si>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</si>
  <si>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</si>
  <si>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</si>
  <si>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</si>
  <si>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</si>
  <si>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</si>
  <si>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</si>
  <si>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</si>
  <si>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</si>
  <si>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</si>
  <si>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</si>
  <si>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</si>
  <si>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</si>
  <si>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</si>
  <si>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</si>
  <si>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</si>
  <si>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</si>
  <si>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</si>
  <si>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</si>
  <si>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</si>
  <si>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</si>
  <si>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</si>
  <si>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</si>
  <si>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</si>
  <si>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</si>
  <si>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</si>
  <si>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</si>
  <si>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</si>
  <si>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</si>
  <si>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</si>
  <si>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</si>
  <si>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</si>
  <si>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</si>
  <si>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</si>
  <si>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</si>
  <si>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</si>
  <si>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</si>
  <si>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</si>
  <si>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</si>
  <si>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</si>
  <si>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</si>
  <si>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</si>
  <si>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</si>
  <si>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</si>
  <si>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</si>
  <si>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</si>
  <si>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</si>
  <si>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</si>
  <si>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</si>
  <si>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</si>
  <si>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</si>
  <si>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</si>
  <si>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</si>
  <si>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</si>
  <si>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</si>
  <si>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</si>
  <si>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</si>
  <si>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</si>
  <si>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</si>
  <si>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</si>
  <si>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</si>
  <si>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</si>
  <si>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</si>
  <si>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</si>
  <si>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</si>
  <si>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</si>
  <si>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</si>
  <si>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</si>
  <si>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</si>
  <si>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</si>
  <si>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</si>
  <si>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</si>
  <si>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</si>
  <si>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</si>
  <si>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</si>
  <si>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</si>
  <si>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</si>
  <si>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</si>
  <si>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</si>
  <si>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</si>
  <si>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</si>
  <si>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</si>
  <si>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</si>
  <si>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</si>
  <si>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</si>
  <si>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</si>
  <si>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</si>
  <si>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</si>
  <si>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</si>
  <si>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</si>
  <si>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</si>
  <si>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</si>
  <si>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</si>
  <si>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</si>
  <si>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</si>
  <si>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</si>
  <si>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</si>
  <si>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</si>
  <si>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CURRICULUM DEVELOPMENT</t>
  </si>
  <si>
    <t>MISCELLANEOUS EXPENSES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</si>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</sst>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HISPANIC ASSOCIATION OF COLLEGES AND UNIVERSITIES</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2023'!C40</f>
        <v>19637108</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2023'!C31</f>
        <v>0</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19637108</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1636425.667</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2023'!E2+'Balance Sheet 2023'!E3</f>
        <v>4587462</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2.803342733</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2023'!E30</f>
        <v>11638203</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2023'!C40</f>
        <v>19637108</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1636425.667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7.11196557</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2023'!E13:E15)</f>
        <v>6991565</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2023'!C40</f>
        <v>19637108</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1636425.667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4.272461098</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7.07580383</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2023'!E2:E7,'Revenues 2023'!F10:F15)</f>
        <v>8041829</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2023'!F44</f>
        <v>20493629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0.3924062937</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2023'!C7:C9)</f>
        <v>9116205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2023'!C10:C12)</f>
        <v>1342745</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10458950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2023'!C40</f>
        <v>19637108</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0.532611523</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2023'!C10:C11)</f>
        <v>648000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2023'!C7:C9)</f>
        <v>9116205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0.0710822102</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240</v>
      </c>
      <c r="D41" s="75">
        <f>'Expenses 2023'!D40</f>
        <v>15960614</v>
      </c>
      <c r="E41" s="164">
        <f t="shared" ref="E41:E44" si="1">D41/$D$44</f>
        <v>0.812778236</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2023'!E40</f>
        <v>3383925</v>
      </c>
      <c r="E42" s="164">
        <f t="shared" si="1"/>
        <v>0.1723229816</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2023'!F40</f>
        <v>292569</v>
      </c>
      <c r="E43" s="164">
        <f t="shared" si="1"/>
        <v>0.01489878245</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19637108</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2023'!F9</f>
        <v>17694548</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2023'!F40</f>
        <v>292569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60.47991414</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2023'!E2:E10)</f>
        <v>7460204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2023'!E19:E22)</f>
        <v>3358538</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2.221265324</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2023'!E18</f>
        <v>19779158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HISPANIC ASSOCIATION OF COLLEGES AND UNIVERSITIES</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3561605.0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8666702.0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8950590.0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424169.0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21178897</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2491113.0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2491113</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234657.0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241</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23904667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HISPANIC ASSOCIATION OF COLLEGES AND UNIVERSITIES</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926886</v>
      </c>
      <c r="D3" s="99">
        <v>926886.0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2628261</v>
      </c>
      <c r="D4" s="99">
        <v>2628261.0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2332758</v>
      </c>
      <c r="D7" s="99">
        <v>486705.0</v>
      </c>
      <c r="E7" s="99">
        <v>1846053.0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7746009</v>
      </c>
      <c r="D9" s="99">
        <v>7198809.0</v>
      </c>
      <c r="E9" s="99">
        <v>270470.0</v>
      </c>
      <c r="F9" s="99">
        <v>276730.0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407836</v>
      </c>
      <c r="D10" s="99">
        <v>310993.0</v>
      </c>
      <c r="E10" s="99">
        <v>85645.0</v>
      </c>
      <c r="F10" s="99">
        <v>11198.0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475967</v>
      </c>
      <c r="D11" s="99">
        <v>362946.0</v>
      </c>
      <c r="E11" s="99">
        <v>99953.0</v>
      </c>
      <c r="F11" s="99">
        <v>13068.0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769358</v>
      </c>
      <c r="D12" s="99">
        <v>586670.0</v>
      </c>
      <c r="E12" s="99">
        <v>161564.0</v>
      </c>
      <c r="F12" s="99">
        <v>21124.0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401921</v>
      </c>
      <c r="D20" s="99">
        <v>201109.0</v>
      </c>
      <c r="E20" s="99">
        <v>177260.0</v>
      </c>
      <c r="F20" s="99">
        <v>23552.0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133411</v>
      </c>
      <c r="D21" s="99">
        <v>92373.0</v>
      </c>
      <c r="E21" s="99">
        <v>40921.0</v>
      </c>
      <c r="F21" s="99">
        <v>117.0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488913</v>
      </c>
      <c r="D22" s="99">
        <v>177356.0</v>
      </c>
      <c r="E22" s="99">
        <v>298086.0</v>
      </c>
      <c r="F22" s="99">
        <v>13471.0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720371</v>
      </c>
      <c r="D25" s="99">
        <v>519293.0</v>
      </c>
      <c r="E25" s="99">
        <v>152418.0</v>
      </c>
      <c r="F25" s="99">
        <v>48660.0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3427358</v>
      </c>
      <c r="D28" s="99">
        <v>3212156.0</v>
      </c>
      <c r="E28" s="99">
        <v>160852.0</v>
      </c>
      <c r="F28" s="99">
        <v>54350.0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57470</v>
      </c>
      <c r="D32" s="99">
        <v>36398.0</v>
      </c>
      <c r="E32" s="99">
        <v>17241.0</v>
      </c>
      <c r="F32" s="99">
        <v>3831.0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169166</v>
      </c>
      <c r="D34" s="99">
        <v>89151.0</v>
      </c>
      <c r="E34" s="99">
        <v>80015.0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175138</v>
      </c>
      <c r="D35" s="99">
        <v>163566.0</v>
      </c>
      <c r="E35" s="99">
        <v>0.0</v>
      </c>
      <c r="F35" s="99">
        <v>11572.0</v>
      </c>
      <c r="G35" s="43"/>
      <c r="H35" s="43"/>
      <c r="I35" s="43"/>
      <c r="J35" s="43"/>
      <c r="K35" s="43"/>
      <c r="L35" s="43"/>
      <c r="M35" s="43"/>
      <c r="N35" s="43"/>
      <c r="O35" s="43"/>
      <c r="P35" s="43"/>
      <c r="Q35" s="43"/>
      <c r="R35" s="43"/>
      <c r="S35" s="43"/>
      <c r="T35" s="43"/>
      <c r="U35" s="43"/>
      <c r="V35" s="43"/>
      <c r="W35" s="43"/>
      <c r="X35" s="43"/>
      <c r="Y35" s="43"/>
      <c r="Z35" s="43"/>
    </row>
    <row r="36">
      <c r="A36" s="45" t="s">
        <v>50</v>
      </c>
      <c r="B36" s="102" t="s">
        <v>238</v>
      </c>
      <c r="C36" s="98">
        <f t="shared" si="1"/>
        <v>212917</v>
      </c>
      <c r="D36" s="99">
        <v>212917.0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239</v>
      </c>
      <c r="C37" s="98">
        <f t="shared" si="1"/>
        <v>256956</v>
      </c>
      <c r="D37" s="99">
        <v>141750.0</v>
      </c>
      <c r="E37" s="99">
        <v>105289.0</v>
      </c>
      <c r="F37" s="99">
        <v>9917.0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21330696</v>
      </c>
      <c r="D40" s="103">
        <f t="shared" si="2"/>
        <v>17347339</v>
      </c>
      <c r="E40" s="103">
        <f t="shared" si="2"/>
        <v>3495767</v>
      </c>
      <c r="F40" s="103">
        <f t="shared" si="2"/>
        <v>487590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HISPANIC ASSOCIATION OF COLLEGES AND UNIVERSITIES</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3745671.0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3942422.0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862874.0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291755.0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1707439.0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137180.0</v>
      </c>
      <c r="E12" s="108">
        <f>D11-D12</f>
        <v>1570259</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8074519.0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1417736.0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19905236</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780005.0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2071439.0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1460210.0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4311654</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9571124.0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6022458.0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15593582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19905236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HISPANIC ASSOCIATION OF COLLEGES AND UNIVERSITIES</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2024'!C40</f>
        <v>21330696</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2024'!C31</f>
        <v>0</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21330696</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1777558</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2024'!E2+'Balance Sheet 2024'!E3</f>
        <v>3745671</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2.10720044</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2024'!E30</f>
        <v>9571124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2024'!C40</f>
        <v>21330696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1777558</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5.384422899</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2024'!E13:E15)</f>
        <v>8074519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2024'!C40</f>
        <v>21330696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1777558</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4.542478501</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6.649678942</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2024'!E2:E7,'Revenues 2024'!F10:F15)</f>
        <v>8950590</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2024'!F44</f>
        <v>23904667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0.3744285582</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2024'!C7:C9)</f>
        <v>10078767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2024'!C10:C12)</f>
        <v>1653161</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11731928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2024'!C40</f>
        <v>21330696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0.550002119</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2024'!C10:C11)</f>
        <v>883803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2024'!C7:C9)</f>
        <v>10078767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0.08768959536</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242</v>
      </c>
      <c r="D41" s="75">
        <f>'Expenses 2024'!D40</f>
        <v>17347339</v>
      </c>
      <c r="E41" s="164">
        <f t="shared" ref="E41:E44" si="1">D41/$D$44</f>
        <v>0.8132570545</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2024'!E40</f>
        <v>3495767</v>
      </c>
      <c r="E42" s="164">
        <f t="shared" si="1"/>
        <v>0.1638843383</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2024'!F40</f>
        <v>487590</v>
      </c>
      <c r="E43" s="164">
        <f t="shared" si="1"/>
        <v>0.02285860715</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21330696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2024'!F9</f>
        <v>21178897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2024'!F40</f>
        <v>487590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43.43587235</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2024'!E2:E10)</f>
        <v>8842722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2024'!E19:E22)</f>
        <v>2851444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3.10113823</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2024'!E18</f>
        <v>19905236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HISPANIC ASSOCIATION OF COLLEGES AND UNIVERSITIES</v>
      </c>
      <c r="B1" s="2" t="s">
        <v>243</v>
      </c>
      <c r="C1" s="138"/>
      <c r="D1" s="138"/>
      <c r="E1" s="138"/>
      <c r="F1" s="139"/>
      <c r="G1" s="139"/>
      <c r="H1" s="139"/>
      <c r="I1" s="43"/>
      <c r="J1" s="43"/>
      <c r="K1" s="43"/>
      <c r="L1" s="43"/>
      <c r="M1" s="43"/>
      <c r="N1" s="43"/>
      <c r="O1" s="43"/>
      <c r="P1" s="43"/>
      <c r="Q1" s="43"/>
      <c r="R1" s="43"/>
      <c r="S1" s="43"/>
      <c r="T1" s="43"/>
      <c r="U1" s="43"/>
      <c r="V1" s="43"/>
      <c r="W1" s="43"/>
      <c r="X1" s="43"/>
      <c r="Y1" s="43"/>
    </row>
    <row r="2">
      <c r="A2" s="140" t="s">
        <v>180</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181</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244</v>
      </c>
      <c r="E4" s="45" t="s">
        <v>245</v>
      </c>
      <c r="F4" s="45" t="s">
        <v>246</v>
      </c>
      <c r="G4" s="59" t="s">
        <v>247</v>
      </c>
      <c r="H4" s="59"/>
      <c r="I4" s="43"/>
      <c r="J4" s="43"/>
      <c r="K4" s="43"/>
      <c r="L4" s="43"/>
      <c r="M4" s="43"/>
      <c r="N4" s="43"/>
      <c r="O4" s="43"/>
      <c r="P4" s="43"/>
      <c r="Q4" s="43"/>
      <c r="R4" s="43"/>
      <c r="S4" s="43"/>
      <c r="T4" s="43"/>
      <c r="U4" s="43"/>
      <c r="V4" s="43"/>
      <c r="W4" s="43"/>
      <c r="X4" s="43"/>
      <c r="Y4" s="43"/>
    </row>
    <row r="5">
      <c r="A5" s="138"/>
      <c r="B5" s="49"/>
      <c r="C5" s="147" t="s">
        <v>180</v>
      </c>
      <c r="D5" s="176">
        <f>'Ratios 2022'!D8</f>
        <v>4.041994106</v>
      </c>
      <c r="E5" s="176">
        <f>'Ratios 2023'!D8</f>
        <v>2.803342733</v>
      </c>
      <c r="F5" s="176">
        <f>'Ratios 2024'!D8</f>
        <v>2.10720044</v>
      </c>
      <c r="G5" s="176">
        <f>average(D5:F5)</f>
        <v>2.984179093</v>
      </c>
      <c r="H5" s="149" t="s">
        <v>187</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188</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189</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244</v>
      </c>
      <c r="E9" s="45" t="s">
        <v>245</v>
      </c>
      <c r="F9" s="45" t="s">
        <v>246</v>
      </c>
      <c r="G9" s="59" t="s">
        <v>247</v>
      </c>
      <c r="H9" s="59"/>
      <c r="I9" s="43"/>
      <c r="J9" s="43"/>
      <c r="K9" s="43"/>
      <c r="L9" s="43"/>
      <c r="M9" s="43"/>
      <c r="N9" s="43"/>
      <c r="O9" s="43"/>
      <c r="P9" s="43"/>
      <c r="Q9" s="43"/>
      <c r="R9" s="43"/>
      <c r="S9" s="43"/>
      <c r="T9" s="43"/>
      <c r="U9" s="43"/>
      <c r="V9" s="43"/>
      <c r="W9" s="43"/>
      <c r="X9" s="43"/>
      <c r="Y9" s="43"/>
    </row>
    <row r="10">
      <c r="A10" s="138"/>
      <c r="B10" s="49"/>
      <c r="C10" s="147" t="s">
        <v>188</v>
      </c>
      <c r="D10" s="148">
        <f>'Ratios 2022'!D14</f>
        <v>6.96375526</v>
      </c>
      <c r="E10" s="148">
        <f>'Ratios 2023'!D14</f>
        <v>7.11196557</v>
      </c>
      <c r="F10" s="148">
        <f>'Ratios 2024'!D14</f>
        <v>5.384422899</v>
      </c>
      <c r="G10" s="176">
        <f>average(D10:F10)</f>
        <v>6.486714577</v>
      </c>
      <c r="H10" s="149" t="s">
        <v>187</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193</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194</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244</v>
      </c>
      <c r="E14" s="45" t="s">
        <v>245</v>
      </c>
      <c r="F14" s="45" t="s">
        <v>246</v>
      </c>
      <c r="G14" s="59" t="s">
        <v>247</v>
      </c>
      <c r="H14" s="59"/>
      <c r="I14" s="43"/>
      <c r="J14" s="43"/>
      <c r="K14" s="43"/>
      <c r="L14" s="43"/>
      <c r="M14" s="43"/>
      <c r="N14" s="43"/>
      <c r="O14" s="43"/>
      <c r="P14" s="43"/>
      <c r="Q14" s="43"/>
      <c r="R14" s="43"/>
      <c r="S14" s="43"/>
      <c r="T14" s="43"/>
      <c r="U14" s="43"/>
      <c r="V14" s="43"/>
      <c r="W14" s="43"/>
      <c r="X14" s="43"/>
      <c r="Y14" s="43"/>
    </row>
    <row r="15">
      <c r="A15" s="138"/>
      <c r="B15" s="49"/>
      <c r="C15" s="147" t="s">
        <v>196</v>
      </c>
      <c r="D15" s="179">
        <f>'Ratios 2022'!D20</f>
        <v>5.224254627</v>
      </c>
      <c r="E15" s="179">
        <f>'Ratios 2023'!D20</f>
        <v>4.272461098</v>
      </c>
      <c r="F15" s="179">
        <f>'Ratios 2024'!D20</f>
        <v>4.542478501</v>
      </c>
      <c r="G15" s="176">
        <f>average(D15:F15)</f>
        <v>4.679731409</v>
      </c>
      <c r="H15" s="149" t="s">
        <v>187</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198</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199</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244</v>
      </c>
      <c r="E19" s="45" t="s">
        <v>245</v>
      </c>
      <c r="F19" s="45" t="s">
        <v>246</v>
      </c>
      <c r="G19" s="59" t="s">
        <v>247</v>
      </c>
      <c r="H19" s="59"/>
      <c r="I19" s="43"/>
      <c r="J19" s="43"/>
      <c r="K19" s="43"/>
      <c r="L19" s="43"/>
      <c r="M19" s="43"/>
      <c r="N19" s="43"/>
      <c r="O19" s="43"/>
      <c r="P19" s="43"/>
      <c r="Q19" s="43"/>
      <c r="R19" s="43"/>
      <c r="S19" s="43"/>
      <c r="T19" s="43"/>
      <c r="U19" s="43"/>
      <c r="V19" s="43"/>
      <c r="W19" s="43"/>
      <c r="X19" s="43"/>
      <c r="Y19" s="43"/>
    </row>
    <row r="20">
      <c r="A20" s="138"/>
      <c r="B20" s="49"/>
      <c r="C20" s="147" t="s">
        <v>198</v>
      </c>
      <c r="D20" s="162">
        <f>'Ratios 2022'!D26</f>
        <v>0.3631424738</v>
      </c>
      <c r="E20" s="162">
        <f>'Ratios 2023'!D26</f>
        <v>0.3924062937</v>
      </c>
      <c r="F20" s="162">
        <f>'Ratios 2024'!D26</f>
        <v>0.3744285582</v>
      </c>
      <c r="G20" s="180">
        <f>average(D20:F20)</f>
        <v>0.3766591086</v>
      </c>
      <c r="H20" s="149" t="s">
        <v>202</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203</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204</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244</v>
      </c>
      <c r="E24" s="45" t="s">
        <v>245</v>
      </c>
      <c r="F24" s="45" t="s">
        <v>246</v>
      </c>
      <c r="G24" s="59" t="s">
        <v>247</v>
      </c>
      <c r="H24" s="59"/>
      <c r="I24" s="43"/>
      <c r="J24" s="43"/>
      <c r="K24" s="43"/>
      <c r="L24" s="43"/>
      <c r="M24" s="43"/>
      <c r="N24" s="43"/>
      <c r="O24" s="43"/>
      <c r="P24" s="43"/>
      <c r="Q24" s="43"/>
      <c r="R24" s="43"/>
      <c r="S24" s="43"/>
      <c r="T24" s="43"/>
      <c r="U24" s="43"/>
      <c r="V24" s="43"/>
      <c r="W24" s="43"/>
      <c r="X24" s="43"/>
      <c r="Y24" s="43"/>
    </row>
    <row r="25">
      <c r="A25" s="138"/>
      <c r="B25" s="49"/>
      <c r="C25" s="147" t="s">
        <v>208</v>
      </c>
      <c r="D25" s="162">
        <f>'Ratios 2022'!D33</f>
        <v>0.5145551337</v>
      </c>
      <c r="E25" s="162">
        <f>'Ratios 2023'!D33</f>
        <v>0.532611523</v>
      </c>
      <c r="F25" s="162">
        <f>'Ratios 2024'!D33</f>
        <v>0.550002119</v>
      </c>
      <c r="G25" s="180">
        <f>average(D25:F25)</f>
        <v>0.5323895919</v>
      </c>
      <c r="H25" s="149" t="s">
        <v>209</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210</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211</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244</v>
      </c>
      <c r="E29" s="45" t="s">
        <v>245</v>
      </c>
      <c r="F29" s="45" t="s">
        <v>246</v>
      </c>
      <c r="G29" s="59" t="s">
        <v>247</v>
      </c>
      <c r="H29" s="59"/>
      <c r="I29" s="43"/>
      <c r="J29" s="43"/>
      <c r="K29" s="43"/>
      <c r="L29" s="43"/>
      <c r="M29" s="43"/>
      <c r="N29" s="43"/>
      <c r="O29" s="43"/>
      <c r="P29" s="43"/>
      <c r="Q29" s="43"/>
      <c r="R29" s="43"/>
      <c r="S29" s="43"/>
      <c r="T29" s="43"/>
      <c r="U29" s="43"/>
      <c r="V29" s="43"/>
      <c r="W29" s="43"/>
      <c r="X29" s="43"/>
      <c r="Y29" s="43"/>
    </row>
    <row r="30">
      <c r="A30" s="138"/>
      <c r="B30" s="49"/>
      <c r="C30" s="147" t="s">
        <v>210</v>
      </c>
      <c r="D30" s="162">
        <f>'Ratios 2022'!D38</f>
        <v>0.06390802314</v>
      </c>
      <c r="E30" s="162">
        <f>'Ratios 2023'!D38</f>
        <v>0.0710822102</v>
      </c>
      <c r="F30" s="162">
        <f>'Ratios 2024'!D38</f>
        <v>0.08768959536</v>
      </c>
      <c r="G30" s="180">
        <f>average(D30:F30)</f>
        <v>0.07422660957</v>
      </c>
      <c r="H30" s="149" t="s">
        <v>213</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214</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215</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244</v>
      </c>
      <c r="E34" s="45" t="s">
        <v>245</v>
      </c>
      <c r="F34" s="45" t="s">
        <v>246</v>
      </c>
      <c r="G34" s="59" t="s">
        <v>247</v>
      </c>
      <c r="H34" s="59"/>
      <c r="I34" s="43"/>
      <c r="J34" s="43"/>
      <c r="K34" s="43"/>
      <c r="L34" s="43"/>
      <c r="M34" s="43"/>
      <c r="N34" s="43"/>
      <c r="O34" s="43"/>
      <c r="P34" s="43"/>
      <c r="Q34" s="43"/>
      <c r="R34" s="43"/>
      <c r="S34" s="43"/>
      <c r="T34" s="43"/>
      <c r="U34" s="43"/>
      <c r="V34" s="43"/>
      <c r="W34" s="43"/>
      <c r="X34" s="43"/>
      <c r="Y34" s="43"/>
    </row>
    <row r="35">
      <c r="A35" s="138"/>
      <c r="B35" s="49"/>
      <c r="C35" s="147" t="s">
        <v>248</v>
      </c>
      <c r="D35" s="162">
        <f>'Ratios 2022'!E41</f>
        <v>0.7179471109</v>
      </c>
      <c r="E35" s="162">
        <f>'Ratios 2023'!E41</f>
        <v>0.812778236</v>
      </c>
      <c r="F35" s="162">
        <f>'Ratios 2024'!E41</f>
        <v>0.8132570545</v>
      </c>
      <c r="G35" s="180">
        <f t="shared" ref="G35:G37" si="1">average(D35:F35)</f>
        <v>0.7813274671</v>
      </c>
      <c r="H35" s="180"/>
      <c r="I35" s="43"/>
      <c r="J35" s="43"/>
      <c r="K35" s="43"/>
      <c r="L35" s="43"/>
      <c r="M35" s="43"/>
      <c r="N35" s="43"/>
      <c r="O35" s="43"/>
      <c r="P35" s="43"/>
      <c r="Q35" s="43"/>
      <c r="R35" s="43"/>
      <c r="S35" s="43"/>
      <c r="T35" s="43"/>
      <c r="U35" s="43"/>
      <c r="V35" s="43"/>
      <c r="W35" s="43"/>
      <c r="X35" s="43"/>
      <c r="Y35" s="43"/>
    </row>
    <row r="36">
      <c r="A36" s="138"/>
      <c r="B36" s="52"/>
      <c r="C36" s="147" t="s">
        <v>217</v>
      </c>
      <c r="D36" s="162">
        <f>'Ratios 2022'!E42</f>
        <v>0.2582413947</v>
      </c>
      <c r="E36" s="162">
        <f>'Ratios 2023'!E42</f>
        <v>0.1723229816</v>
      </c>
      <c r="F36" s="162">
        <f>'Ratios 2024'!E42</f>
        <v>0.1638843383</v>
      </c>
      <c r="G36" s="180">
        <f t="shared" si="1"/>
        <v>0.1981495715</v>
      </c>
      <c r="H36" s="180"/>
      <c r="I36" s="43"/>
      <c r="J36" s="43"/>
      <c r="K36" s="43"/>
      <c r="L36" s="43"/>
      <c r="M36" s="43"/>
      <c r="N36" s="43"/>
      <c r="O36" s="43"/>
      <c r="P36" s="43"/>
      <c r="Q36" s="43"/>
      <c r="R36" s="43"/>
      <c r="S36" s="43"/>
      <c r="T36" s="43"/>
      <c r="U36" s="43"/>
      <c r="V36" s="43"/>
      <c r="W36" s="43"/>
      <c r="X36" s="43"/>
      <c r="Y36" s="43"/>
    </row>
    <row r="37">
      <c r="A37" s="138"/>
      <c r="B37" s="181"/>
      <c r="C37" s="147" t="s">
        <v>218</v>
      </c>
      <c r="D37" s="162">
        <f>'Ratios 2022'!E43</f>
        <v>0.02381149447</v>
      </c>
      <c r="E37" s="162">
        <f>'Ratios 2023'!E43</f>
        <v>0.01489878245</v>
      </c>
      <c r="F37" s="162">
        <f>'Ratios 2024'!E43</f>
        <v>0.02285860715</v>
      </c>
      <c r="G37" s="180">
        <f t="shared" si="1"/>
        <v>0.02052296135</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219</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220</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244</v>
      </c>
      <c r="E41" s="45" t="s">
        <v>245</v>
      </c>
      <c r="F41" s="45" t="s">
        <v>246</v>
      </c>
      <c r="G41" s="59" t="s">
        <v>247</v>
      </c>
      <c r="H41" s="59"/>
      <c r="I41" s="43"/>
      <c r="J41" s="43"/>
      <c r="K41" s="43"/>
      <c r="L41" s="43"/>
      <c r="M41" s="43"/>
      <c r="N41" s="43"/>
      <c r="O41" s="43"/>
      <c r="P41" s="43"/>
      <c r="Q41" s="43"/>
      <c r="R41" s="43"/>
      <c r="S41" s="43"/>
      <c r="T41" s="43"/>
      <c r="U41" s="43"/>
      <c r="V41" s="43"/>
      <c r="W41" s="43"/>
      <c r="X41" s="43"/>
      <c r="Y41" s="43"/>
    </row>
    <row r="42">
      <c r="A42" s="138"/>
      <c r="B42" s="49"/>
      <c r="C42" s="147" t="s">
        <v>223</v>
      </c>
      <c r="D42" s="165">
        <f>'Ratios 2022'!D49</f>
        <v>43.20209479</v>
      </c>
      <c r="E42" s="165">
        <f>'Ratios 2023'!D49</f>
        <v>60.47991414</v>
      </c>
      <c r="F42" s="165">
        <f>'Ratios 2024'!D49</f>
        <v>43.43587235</v>
      </c>
      <c r="G42" s="182">
        <f>if((D42+E42+F42=0),0,(D42+E42+F42)/3)</f>
        <v>49.03929376</v>
      </c>
      <c r="H42" s="149" t="s">
        <v>224</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225</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226</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244</v>
      </c>
      <c r="E46" s="45" t="s">
        <v>245</v>
      </c>
      <c r="F46" s="45" t="s">
        <v>246</v>
      </c>
      <c r="G46" s="59" t="s">
        <v>247</v>
      </c>
      <c r="H46" s="59"/>
      <c r="I46" s="43"/>
      <c r="J46" s="43"/>
      <c r="K46" s="43"/>
      <c r="L46" s="43"/>
      <c r="M46" s="43"/>
      <c r="N46" s="43"/>
      <c r="O46" s="43"/>
      <c r="P46" s="43"/>
      <c r="Q46" s="43"/>
      <c r="R46" s="43"/>
      <c r="S46" s="43"/>
      <c r="T46" s="43"/>
      <c r="U46" s="43"/>
      <c r="V46" s="43"/>
      <c r="W46" s="43"/>
      <c r="X46" s="43"/>
      <c r="Y46" s="43"/>
    </row>
    <row r="47">
      <c r="A47" s="138"/>
      <c r="B47" s="49"/>
      <c r="C47" s="147" t="s">
        <v>229</v>
      </c>
      <c r="D47" s="148">
        <f>'Ratios 2022'!D54</f>
        <v>2.833996221</v>
      </c>
      <c r="E47" s="148">
        <f>'Ratios 2023'!D54</f>
        <v>2.221265324</v>
      </c>
      <c r="F47" s="148">
        <f>'Ratios 2024'!D54</f>
        <v>3.10113823</v>
      </c>
      <c r="G47" s="176">
        <f>average(D47:F47)</f>
        <v>2.718799925</v>
      </c>
      <c r="H47" s="149" t="s">
        <v>230</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231</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232</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244</v>
      </c>
      <c r="E51" s="45" t="s">
        <v>245</v>
      </c>
      <c r="F51" s="45" t="s">
        <v>246</v>
      </c>
      <c r="G51" s="59" t="s">
        <v>247</v>
      </c>
      <c r="H51" s="59"/>
      <c r="I51" s="43"/>
      <c r="J51" s="43"/>
      <c r="K51" s="43"/>
      <c r="L51" s="43"/>
      <c r="M51" s="43"/>
      <c r="N51" s="43"/>
      <c r="O51" s="43"/>
      <c r="P51" s="43"/>
      <c r="Q51" s="43"/>
      <c r="R51" s="43"/>
      <c r="S51" s="43"/>
      <c r="T51" s="43"/>
      <c r="U51" s="43"/>
      <c r="V51" s="43"/>
      <c r="W51" s="43"/>
      <c r="X51" s="43"/>
      <c r="Y51" s="43"/>
    </row>
    <row r="52">
      <c r="A52" s="138"/>
      <c r="B52" s="49"/>
      <c r="C52" s="147" t="s">
        <v>235</v>
      </c>
      <c r="D52" s="183">
        <f>'Ratios 2022'!D59</f>
        <v>0</v>
      </c>
      <c r="E52" s="183">
        <f>'Ratios 2023'!D59</f>
        <v>0</v>
      </c>
      <c r="F52" s="183">
        <f>'Ratios 2024'!D59</f>
        <v>0</v>
      </c>
      <c r="G52" s="184">
        <f>average(D52:F52)</f>
        <v>0</v>
      </c>
      <c r="H52" s="149" t="s">
        <v>236</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HISPANIC ASSOCIATION OF COLLEGES AND UNIVERSITIES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HISPANIC ASSOCIATION OF COLLEGES AND UNIVERSITIES</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3132257.0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5684877.0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6184491.0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15001625</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1916581.0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1916581</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112275.0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17030481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HISPANIC ASSOCIATION OF COLLEGES AND UNIVERSITIES</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1757243</v>
      </c>
      <c r="D3" s="99">
        <v>1757243.0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781750</v>
      </c>
      <c r="D4" s="99">
        <v>781750.0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1318221</v>
      </c>
      <c r="D7" s="99">
        <v>0.0</v>
      </c>
      <c r="E7" s="99">
        <v>1318221.0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5265522</v>
      </c>
      <c r="D9" s="99">
        <v>4075870.0</v>
      </c>
      <c r="E9" s="99">
        <v>954589.0</v>
      </c>
      <c r="F9" s="99">
        <v>235063.0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237837</v>
      </c>
      <c r="D10" s="99">
        <v>147050.0</v>
      </c>
      <c r="E10" s="99">
        <v>82306.0</v>
      </c>
      <c r="F10" s="99">
        <v>8481.0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182917</v>
      </c>
      <c r="D11" s="99">
        <v>113094.0</v>
      </c>
      <c r="E11" s="99">
        <v>63301.0</v>
      </c>
      <c r="F11" s="99">
        <v>6522.0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499260</v>
      </c>
      <c r="D12" s="99">
        <v>308683.0</v>
      </c>
      <c r="E12" s="99">
        <v>172775.0</v>
      </c>
      <c r="F12" s="99">
        <v>17802.0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476122</v>
      </c>
      <c r="D20" s="99">
        <v>99892.0</v>
      </c>
      <c r="E20" s="99">
        <v>326047.0</v>
      </c>
      <c r="F20" s="99">
        <v>50183.0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137204</v>
      </c>
      <c r="D21" s="99">
        <v>116234.0</v>
      </c>
      <c r="E21" s="99">
        <v>20775.0</v>
      </c>
      <c r="F21" s="99">
        <v>195.0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381339</v>
      </c>
      <c r="D22" s="99">
        <v>80734.0</v>
      </c>
      <c r="E22" s="99">
        <v>283992.0</v>
      </c>
      <c r="F22" s="99">
        <v>16613.0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505775</v>
      </c>
      <c r="D25" s="99">
        <v>348481.0</v>
      </c>
      <c r="E25" s="99">
        <v>157294.0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2731742</v>
      </c>
      <c r="D28" s="99">
        <v>2585133.0</v>
      </c>
      <c r="E28" s="99">
        <v>136283.0</v>
      </c>
      <c r="F28" s="99">
        <v>10326.0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41559</v>
      </c>
      <c r="D32" s="99">
        <v>0.0</v>
      </c>
      <c r="E32" s="99">
        <v>41559.0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51000</v>
      </c>
      <c r="D34" s="99">
        <v>0.0</v>
      </c>
      <c r="E34" s="99">
        <v>51000.0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108946</v>
      </c>
      <c r="D35" s="99">
        <v>26693.0</v>
      </c>
      <c r="E35" s="99">
        <v>82253.0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106562</v>
      </c>
      <c r="D36" s="99">
        <v>28965.0</v>
      </c>
      <c r="E36" s="99">
        <v>75539.0</v>
      </c>
      <c r="F36" s="99">
        <v>2058.0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14582999</v>
      </c>
      <c r="D40" s="103">
        <f t="shared" si="2"/>
        <v>10469822</v>
      </c>
      <c r="E40" s="103">
        <f t="shared" si="2"/>
        <v>3765934</v>
      </c>
      <c r="F40" s="103">
        <f t="shared" si="2"/>
        <v>347243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HISPANIC ASSOCIATION OF COLLEGES AND UNIVERSITIES</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4912033.0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1945912.0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1489976.0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309416.0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1527526.0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13133.0</v>
      </c>
      <c r="E12" s="108">
        <f>D11-D12</f>
        <v>1514393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6348775.0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1841126.0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18361631</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585017.0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2469799.0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1824339.0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4879155</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8462703.0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5019773.0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13482476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18361631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HISPANIC ASSOCIATION OF COLLEGES AND UNIVERSITIES</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2022'!C40</f>
        <v>14582999</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2022'!C31</f>
        <v>0</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14582999</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1215249.917</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2022'!E2+'Balance Sheet 2022'!E3</f>
        <v>4912033</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4.041994106</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2022'!E30</f>
        <v>8462703</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2022'!C40</f>
        <v>14582999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1215249.917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6.96375526</v>
      </c>
      <c r="E14" s="149" t="s">
        <v>187</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2022'!E13:E15)</f>
        <v>6348775</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2022'!C40</f>
        <v>14582999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1215249.917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5.224254627</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9.266248733</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2022'!E2:E7,'Revenues 2022'!F10:F15)</f>
        <v>6184491</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2022'!F44</f>
        <v>17030481</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0.3631424738</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2022'!C7:C9)</f>
        <v>6583743</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2022'!C10:C12)</f>
        <v>920014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7503757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2022'!C40</f>
        <v>14582999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0.5145551337</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2022'!C10:C11)</f>
        <v>420754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2022'!C7:C9)</f>
        <v>6583743</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0.06390802314</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216</v>
      </c>
      <c r="D41" s="75">
        <f>'Expenses 2022'!D40</f>
        <v>10469822</v>
      </c>
      <c r="E41" s="164">
        <f t="shared" ref="E41:E44" si="1">D41/$D$44</f>
        <v>0.7179471109</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2022'!E40</f>
        <v>3765934</v>
      </c>
      <c r="E42" s="164">
        <f t="shared" si="1"/>
        <v>0.2582413947</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2022'!F40</f>
        <v>347243</v>
      </c>
      <c r="E43" s="164">
        <f t="shared" si="1"/>
        <v>0.02381149447</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14582999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2022'!F9</f>
        <v>15001625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2022'!F40</f>
        <v>347243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43.20209479</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2022'!E2:E10)</f>
        <v>8657337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2022'!E19:E22)</f>
        <v>3054816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2.833996221</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2022'!E18</f>
        <v>18361631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HISPANIC ASSOCIATION OF COLLEGES AND UNIVERSITIES</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3356765.0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8041829.0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6295954.0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17694548</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2663709.0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2663709</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135372.0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237</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20493629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HISPANIC ASSOCIATION OF COLLEGES AND UNIVERSITIES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1604122</v>
      </c>
      <c r="D3" s="99">
        <v>1604122.0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1785600</v>
      </c>
      <c r="D4" s="99">
        <v>1785600.0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2305401</v>
      </c>
      <c r="D7" s="99">
        <v>449787.0</v>
      </c>
      <c r="E7" s="99">
        <v>1855614.0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6810804</v>
      </c>
      <c r="D9" s="99">
        <v>6388589.0</v>
      </c>
      <c r="E9" s="99">
        <v>196050.0</v>
      </c>
      <c r="F9" s="99">
        <v>226165.0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345724</v>
      </c>
      <c r="D10" s="99">
        <v>259339.0</v>
      </c>
      <c r="E10" s="99">
        <v>77808.0</v>
      </c>
      <c r="F10" s="99">
        <v>8577.0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302276</v>
      </c>
      <c r="D11" s="99">
        <v>226748.0</v>
      </c>
      <c r="E11" s="99">
        <v>68029.0</v>
      </c>
      <c r="F11" s="99">
        <v>7499.0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694745</v>
      </c>
      <c r="D12" s="99">
        <v>521152.0</v>
      </c>
      <c r="E12" s="99">
        <v>156357.0</v>
      </c>
      <c r="F12" s="99">
        <v>17236.0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324366</v>
      </c>
      <c r="D20" s="99">
        <v>142225.0</v>
      </c>
      <c r="E20" s="99">
        <v>174537.0</v>
      </c>
      <c r="F20" s="99">
        <v>7604.0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196664</v>
      </c>
      <c r="D21" s="99">
        <v>153414.0</v>
      </c>
      <c r="E21" s="99">
        <v>36471.0</v>
      </c>
      <c r="F21" s="99">
        <v>6779.0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479756</v>
      </c>
      <c r="D22" s="99">
        <v>163791.0</v>
      </c>
      <c r="E22" s="99">
        <v>301915.0</v>
      </c>
      <c r="F22" s="99">
        <v>14050.0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535072</v>
      </c>
      <c r="D25" s="99">
        <v>413360.0</v>
      </c>
      <c r="E25" s="99">
        <v>121592.0</v>
      </c>
      <c r="F25" s="99">
        <v>120.0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3599182</v>
      </c>
      <c r="D28" s="99">
        <v>3363243.0</v>
      </c>
      <c r="E28" s="99">
        <v>231400.0</v>
      </c>
      <c r="F28" s="99">
        <v>4539.0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48863</v>
      </c>
      <c r="D32" s="99">
        <v>30765.0</v>
      </c>
      <c r="E32" s="99">
        <v>18098.0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44170</v>
      </c>
      <c r="D34" s="99">
        <v>0.0</v>
      </c>
      <c r="E34" s="99">
        <v>44170.0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127532</v>
      </c>
      <c r="D35" s="99">
        <v>32950.0</v>
      </c>
      <c r="E35" s="99">
        <v>94582.0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238</v>
      </c>
      <c r="C36" s="98">
        <f t="shared" si="1"/>
        <v>217514</v>
      </c>
      <c r="D36" s="99">
        <v>217514.0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239</v>
      </c>
      <c r="C37" s="98">
        <f t="shared" si="1"/>
        <v>215317</v>
      </c>
      <c r="D37" s="99">
        <v>208015.0</v>
      </c>
      <c r="E37" s="99">
        <v>7302.0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19637108</v>
      </c>
      <c r="D40" s="103">
        <f t="shared" si="2"/>
        <v>15960614</v>
      </c>
      <c r="E40" s="103">
        <f t="shared" si="2"/>
        <v>3383925</v>
      </c>
      <c r="F40" s="103">
        <f t="shared" si="2"/>
        <v>292569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HISPANIC ASSOCIATION OF COLLEGES AND UNIVERSITIES</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4587462.0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1016027.0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1515346.0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341369.0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3824195.0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62669.0</v>
      </c>
      <c r="E12" s="108">
        <f>D11-D12</f>
        <v>3761526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6991565.0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1565863.0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19779158</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823901.0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2534637.0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1568317.0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4926855</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1.1638203E7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3214100.0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14852303</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19779158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