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<sst xmlns="http://schemas.openxmlformats.org/spreadsheetml/2006/main" count="878" uniqueCount="258">
  <si>
    <t>MID-AMERICA TRANSPLANT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</si>
  <si>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</si>
  <si>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</si>
  <si>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</si>
  <si>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</si>
  <si>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</si>
  <si>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</si>
  <si>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</si>
  <si>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</si>
  <si>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</si>
  <si>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</si>
  <si>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</si>
  <si>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</si>
  <si>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</si>
  <si>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</si>
  <si>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</si>
  <si>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</si>
  <si>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</si>
  <si>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</si>
  <si>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</si>
  <si>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</si>
  <si>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</si>
  <si>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</si>
  <si>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</si>
  <si>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</si>
  <si>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</si>
  <si>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</si>
  <si>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</si>
  <si>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</si>
  <si>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</si>
  <si>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</si>
  <si>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</si>
  <si>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</si>
  <si>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</si>
  <si>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</si>
  <si>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</si>
  <si>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</si>
  <si>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</si>
  <si>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</si>
  <si>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</si>
  <si>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</si>
  <si>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</si>
  <si>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</si>
  <si>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</si>
  <si>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</si>
  <si>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</si>
  <si>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</si>
  <si>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</si>
  <si>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</si>
  <si>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</si>
  <si>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</si>
  <si>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</si>
  <si>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</si>
  <si>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</si>
  <si>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</si>
  <si>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</si>
  <si>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</si>
  <si>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</si>
  <si>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</si>
  <si>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</si>
  <si>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</si>
  <si>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</si>
  <si>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</si>
  <si>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</si>
  <si>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ORGAN PROCUREMENT REVENUE</t>
  </si>
  <si>
    <t>MEDICARE REVENUE</t>
  </si>
  <si>
    <t>REVENUE FROM AFFILIATES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</si>
  <si>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</si>
  <si>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</si>
  <si>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</si>
  <si>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</si>
  <si>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</si>
  <si>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</si>
  <si>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</si>
  <si>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</si>
  <si>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</si>
  <si>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</si>
  <si>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</si>
  <si>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</si>
  <si>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</si>
  <si>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</si>
  <si>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</si>
  <si>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</si>
  <si>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</si>
  <si>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</si>
  <si>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</si>
  <si>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</si>
  <si>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</si>
  <si>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</si>
  <si>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</si>
  <si>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</si>
  <si>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</si>
  <si>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</si>
  <si>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</si>
  <si>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</si>
  <si>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</si>
  <si>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</si>
  <si>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</si>
  <si>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</si>
  <si>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PARTNERSHIP INCOME (LOSS)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</si>
  <si>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</si>
  <si>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</si>
  <si>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</si>
  <si>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</si>
  <si>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</si>
  <si>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</si>
  <si>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</si>
  <si>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</si>
  <si>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</si>
  <si>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</si>
  <si>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</si>
  <si>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</si>
  <si>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</si>
  <si>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</si>
  <si>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</si>
  <si>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</si>
  <si>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</si>
  <si>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</si>
  <si>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</si>
  <si>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</si>
  <si>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</si>
  <si>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</si>
  <si>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</si>
  <si>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</si>
  <si>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</si>
  <si>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</si>
  <si>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</si>
  <si>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</si>
  <si>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</si>
  <si>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</si>
  <si>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</si>
  <si>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</si>
  <si>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</si>
  <si>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</si>
  <si>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</si>
  <si>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</si>
  <si>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</si>
  <si>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IMPORTED ORGAN PROCUREM</t>
  </si>
  <si>
    <t>ORGAN PRESERVATION</t>
  </si>
  <si>
    <t>TRANSPORTATION</t>
  </si>
  <si>
    <t>FLIGHT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</si>
  <si>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</si>
  <si>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</si>
  <si>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</si>
  <si>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</si>
  <si>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</si>
  <si>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</si>
  <si>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</si>
  <si>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</si>
  <si>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</si>
  <si>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</si>
  <si>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</si>
  <si>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</si>
  <si>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</si>
  <si>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</si>
  <si>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</si>
  <si>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</si>
  <si>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</si>
  <si>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</si>
  <si>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</si>
  <si>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</si>
  <si>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</si>
  <si>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</si>
  <si>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</si>
  <si>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</si>
  <si>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</si>
  <si>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</si>
  <si>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</si>
  <si>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</si>
  <si>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</si>
  <si>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</si>
  <si>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</si>
  <si>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</si>
  <si>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</si>
  <si>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</si>
  <si>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</si>
  <si>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</si>
  <si>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</si>
  <si>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</si>
  <si>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</si>
  <si>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</si>
  <si>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</si>
  <si>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</si>
  <si>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</si>
  <si>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</si>
  <si>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</si>
  <si>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</si>
  <si>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</si>
  <si>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</si>
  <si>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</si>
  <si>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</si>
  <si>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</si>
  <si>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</si>
  <si>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</si>
  <si>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</si>
  <si>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</si>
  <si>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</si>
  <si>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</si>
  <si>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</si>
  <si>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</si>
  <si>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</si>
  <si>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</si>
  <si>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</si>
  <si>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</si>
  <si>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</si>
  <si>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</si>
  <si>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</si>
  <si>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</si>
  <si>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</si>
  <si>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</si>
  <si>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</si>
  <si>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</si>
  <si>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</si>
  <si>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</si>
  <si>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</si>
  <si>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</si>
  <si>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</si>
  <si>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</si>
  <si>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</si>
  <si>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</si>
  <si>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</si>
  <si>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</si>
  <si>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</si>
  <si>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</si>
  <si>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</si>
  <si>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</si>
  <si>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</si>
  <si>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</si>
  <si>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</si>
  <si>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</si>
  <si>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</si>
  <si>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</si>
  <si>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</si>
  <si>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</si>
  <si>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</si>
  <si>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</si>
  <si>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</si>
  <si>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</si>
  <si>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</si>
  <si>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</si>
  <si>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</si>
  <si>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ORGAN PROCUREMENT REVENUE</t>
  </si>
  <si>
    <r>
      <rPr>
        <rFont val="Roboto"/>
        <color rgb="FF000000"/>
        <sz val="10.0"/>
      </rPr>
      <t xml:space="preserve">Gross amount from sales of </t>
    </r>
    <r>
      <rPr>
        <rFont val="Roboto"/>
        <color rgb="FF000000"/>
        <sz val="10.0"/>
      </rPr>
      <t>assets other than inventory</t>
    </r>
  </si>
  <si>
    <t>IMPORTED ORGAN PROCUREM</t>
  </si>
  <si>
    <r>
      <rPr>
        <rFont val="Roboto"/>
        <b/>
        <color rgb="FF000000"/>
        <sz val="10.0"/>
      </rPr>
      <t xml:space="preserve">Program Expenses </t>
    </r>
    <r>
      <rPr>
        <rFont val="Roboto"/>
        <b/>
        <i/>
        <color rgb="FF000000"/>
        <sz val="10.0"/>
      </rPr>
      <t xml:space="preserve">(Program Efficiency Ratio) </t>
    </r>
  </si>
  <si>
    <t>ORGAN AND TISSUE PROCUREMENT REVE</t>
  </si>
  <si>
    <t xml:space="preserve"> MEDICARE REVENUE</t>
  </si>
  <si>
    <t xml:space="preserve"> REVENUE FROM AFFILIATES</t>
  </si>
  <si>
    <r>
      <rPr>
        <rFont val="Roboto"/>
        <color rgb="FF000000"/>
        <sz val="10.0"/>
      </rPr>
      <t xml:space="preserve">Gross amount from sales of </t>
    </r>
    <r>
      <rPr>
        <rFont val="Roboto"/>
        <color rgb="FF000000"/>
        <sz val="10.0"/>
      </rPr>
      <t>assets other than inventory</t>
    </r>
  </si>
  <si>
    <t>ORGAN TRANSPORTATION</t>
  </si>
  <si>
    <t>HOSPITAL LABORATORY</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</si>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</sst>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MID-AMERICA TRANSPLANT</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2022'!C40</f>
        <v>73721901</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2022'!C31</f>
        <v>1502360</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72219541</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6018295.083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2022'!E2+'Balance Sheet 2022'!E3</f>
        <v>7605150</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1.263671836</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2022'!E30</f>
        <v>94772297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2022'!C40</f>
        <v>73721901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6143491.75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15.42645467</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2022'!E13:E15)</f>
        <v>35055711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2022'!C40</f>
        <v>73721901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6143491.75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5.706154159</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6.969825995</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2022'!E2:E7,'Revenues 2022'!F10:F15)</f>
        <v>76232619</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2022'!F44</f>
        <v>82481364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0.924240523</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2022'!C7:C9)</f>
        <v>20401274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2022'!C10:C12)</f>
        <v>6160456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26561730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2022'!C40</f>
        <v>73721901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0.360296325</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2022'!C10:C11)</f>
        <v>4782645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2022'!C7:C9)</f>
        <v>20401274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0.234428742</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244</v>
      </c>
      <c r="D41" s="75">
        <f>'Expenses 2022'!D40</f>
        <v>63910007</v>
      </c>
      <c r="E41" s="165">
        <f t="shared" ref="E41:E44" si="1">D41/$D$44</f>
        <v>0.8669066605</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2022'!E40</f>
        <v>9811894</v>
      </c>
      <c r="E42" s="165">
        <f t="shared" si="1"/>
        <v>0.1330933395</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73721901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2022'!F9</f>
        <v>4145979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v>0.0</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2022'!E2:E10)</f>
        <v>24826031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2022'!E19:E22)</f>
        <v>9592769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2.587994249</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2022'!E18</f>
        <v>115721683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MID-AMERICA TRANSPLANT</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t="s">
        <v>245</v>
      </c>
      <c r="D10" s="15"/>
      <c r="E10" s="15"/>
      <c r="F10" s="48">
        <v>9.035262E7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246</v>
      </c>
      <c r="D11" s="61"/>
      <c r="E11" s="61"/>
      <c r="F11" s="62">
        <v>5548029.0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247</v>
      </c>
      <c r="D12" s="61"/>
      <c r="E12" s="61"/>
      <c r="F12" s="62">
        <v>160769.0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96061418</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990090.0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768726.0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1215191.0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-446465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-446465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248</v>
      </c>
      <c r="D26" s="50">
        <v>2075226.0</v>
      </c>
      <c r="E26" s="50">
        <v>104.0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3168525.0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-1093299</v>
      </c>
      <c r="E28" s="75">
        <f t="shared" si="2"/>
        <v>104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-1093195</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116193.0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116193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95628041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MID-AMERICA TRANSPLANT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2598254</v>
      </c>
      <c r="D3" s="99">
        <v>2598254.0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1508271</v>
      </c>
      <c r="D7" s="99">
        <v>1468721.0</v>
      </c>
      <c r="E7" s="99">
        <v>39550.0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23469740</v>
      </c>
      <c r="D9" s="99">
        <v>1.8123842E7</v>
      </c>
      <c r="E9" s="99">
        <v>5345898.0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2117868</v>
      </c>
      <c r="D10" s="99">
        <v>1571358.0</v>
      </c>
      <c r="E10" s="99">
        <v>546510.0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3790171</v>
      </c>
      <c r="D11" s="99">
        <v>2702801.0</v>
      </c>
      <c r="E11" s="99">
        <v>1087370.0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1813248</v>
      </c>
      <c r="D12" s="99">
        <v>1417717.0</v>
      </c>
      <c r="E12" s="99">
        <v>395531.0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40114</v>
      </c>
      <c r="D15" s="99">
        <v>24153.0</v>
      </c>
      <c r="E15" s="99">
        <v>15961.0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99444</v>
      </c>
      <c r="D16" s="99">
        <v>0.0</v>
      </c>
      <c r="E16" s="99">
        <v>99444.0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179307</v>
      </c>
      <c r="D17" s="99">
        <v>98584.0</v>
      </c>
      <c r="E17" s="99">
        <v>80723.0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61979</v>
      </c>
      <c r="D19" s="99">
        <v>61979.0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2821566</v>
      </c>
      <c r="D20" s="99">
        <v>1752977.0</v>
      </c>
      <c r="E20" s="99">
        <v>1068589.0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286112</v>
      </c>
      <c r="D21" s="99">
        <v>33384.0</v>
      </c>
      <c r="E21" s="99">
        <v>252728.0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347481</v>
      </c>
      <c r="D22" s="99">
        <v>176512.0</v>
      </c>
      <c r="E22" s="99">
        <v>170969.0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1978596</v>
      </c>
      <c r="D23" s="99">
        <v>280822.0</v>
      </c>
      <c r="E23" s="99">
        <v>1697774.0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241748</v>
      </c>
      <c r="D25" s="99">
        <v>529.0</v>
      </c>
      <c r="E25" s="99">
        <v>241219.0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636107</v>
      </c>
      <c r="D26" s="99">
        <v>418428.0</v>
      </c>
      <c r="E26" s="99">
        <v>217679.0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229084</v>
      </c>
      <c r="D28" s="99">
        <v>133231.0</v>
      </c>
      <c r="E28" s="99">
        <v>95853.0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485004</v>
      </c>
      <c r="D29" s="99">
        <v>0.0</v>
      </c>
      <c r="E29" s="99">
        <v>485004.0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2116437</v>
      </c>
      <c r="D31" s="99">
        <v>2026207.0</v>
      </c>
      <c r="E31" s="99">
        <v>90230.0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809380</v>
      </c>
      <c r="D32" s="99">
        <v>587206.0</v>
      </c>
      <c r="E32" s="99">
        <v>222174.0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243</v>
      </c>
      <c r="C34" s="98">
        <f t="shared" si="1"/>
        <v>22325060</v>
      </c>
      <c r="D34" s="99">
        <v>2.232506E7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249</v>
      </c>
      <c r="C35" s="98">
        <f t="shared" si="1"/>
        <v>10781143</v>
      </c>
      <c r="D35" s="99">
        <v>1.0781143E7</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6590563</v>
      </c>
      <c r="D36" s="99">
        <v>6590563.0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250</v>
      </c>
      <c r="C37" s="98">
        <f t="shared" si="1"/>
        <v>1843413</v>
      </c>
      <c r="D37" s="99">
        <v>1843413.0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4467976</v>
      </c>
      <c r="D38" s="99">
        <v>4265773.0</v>
      </c>
      <c r="E38" s="99">
        <v>202203.0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91638066</v>
      </c>
      <c r="D40" s="104">
        <f t="shared" si="2"/>
        <v>79282657</v>
      </c>
      <c r="E40" s="104">
        <f t="shared" si="2"/>
        <v>12355409</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MID-AMERICA TRANSPLANT</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5117145.0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1.9628097E7</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339753.0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1213345.0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5.4862397E7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1.829845E7</v>
      </c>
      <c r="E12" s="109">
        <f>D11-D12</f>
        <v>36563947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3.7514369E7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2.4629889E7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125006545</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1.07953E7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1.0698105E7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21493405</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1.0351314E8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103513140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125006545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MID-AMERICA TRANSPLANT</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2023'!C40</f>
        <v>91638066</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2023'!C31</f>
        <v>2116437</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89521629</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7460135.75</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2023'!E2+'Balance Sheet 2023'!E3</f>
        <v>5117145</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0.685931888</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2023'!E30</f>
        <v>103513140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2023'!C40</f>
        <v>91638066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7636505.5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13.55504033</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2023'!E13:E15)</f>
        <v>37514369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2023'!C40</f>
        <v>91638066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7636505.5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4.912504679</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5.598436567</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2023'!E2:E7,'Revenues 2023'!F10:F15)</f>
        <v>90352620</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2023'!F44</f>
        <v>95628041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0.944833953</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2023'!C7:C9)</f>
        <v>24978011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2023'!C10:C12)</f>
        <v>7721287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32699298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2023'!C40</f>
        <v>91638066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0.3568309484</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2023'!C10:C11)</f>
        <v>5908039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2023'!C7:C9)</f>
        <v>24978011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0.236529602</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251</v>
      </c>
      <c r="D41" s="75">
        <f>'Expenses 2023'!D40</f>
        <v>79282657</v>
      </c>
      <c r="E41" s="165">
        <f t="shared" ref="E41:E44" si="1">D41/$D$44</f>
        <v>0.8651716526</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2023'!E40</f>
        <v>12355409</v>
      </c>
      <c r="E42" s="165">
        <f t="shared" si="1"/>
        <v>0.1348283474</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91638066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2023'!F9</f>
        <v>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v>0.0</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2023'!E2:E10)</f>
        <v>26298340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2023'!E19:E22)</f>
        <v>10795300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2.436091632</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2023'!E18</f>
        <v>125006545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MID-AMERICA TRANSPLANT</v>
      </c>
      <c r="B1" s="2" t="s">
        <v>252</v>
      </c>
      <c r="C1" s="139"/>
      <c r="D1" s="139"/>
      <c r="E1" s="139"/>
      <c r="F1" s="140"/>
      <c r="G1" s="140"/>
      <c r="H1" s="140"/>
      <c r="I1" s="43"/>
      <c r="J1" s="43"/>
      <c r="K1" s="43"/>
      <c r="L1" s="43"/>
      <c r="M1" s="43"/>
      <c r="N1" s="43"/>
      <c r="O1" s="43"/>
      <c r="P1" s="43"/>
      <c r="Q1" s="43"/>
      <c r="R1" s="43"/>
      <c r="S1" s="43"/>
      <c r="T1" s="43"/>
      <c r="U1" s="43"/>
      <c r="V1" s="43"/>
      <c r="W1" s="43"/>
      <c r="X1" s="43"/>
      <c r="Y1" s="43"/>
    </row>
    <row r="2">
      <c r="A2" s="141" t="s">
        <v>184</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185</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253</v>
      </c>
      <c r="E4" s="45" t="s">
        <v>254</v>
      </c>
      <c r="F4" s="45" t="s">
        <v>255</v>
      </c>
      <c r="G4" s="59" t="s">
        <v>256</v>
      </c>
      <c r="H4" s="59"/>
      <c r="I4" s="43"/>
      <c r="J4" s="43"/>
      <c r="K4" s="43"/>
      <c r="L4" s="43"/>
      <c r="M4" s="43"/>
      <c r="N4" s="43"/>
      <c r="O4" s="43"/>
      <c r="P4" s="43"/>
      <c r="Q4" s="43"/>
      <c r="R4" s="43"/>
      <c r="S4" s="43"/>
      <c r="T4" s="43"/>
      <c r="U4" s="43"/>
      <c r="V4" s="43"/>
      <c r="W4" s="43"/>
      <c r="X4" s="43"/>
      <c r="Y4" s="43"/>
    </row>
    <row r="5">
      <c r="A5" s="139"/>
      <c r="B5" s="49"/>
      <c r="C5" s="148" t="s">
        <v>184</v>
      </c>
      <c r="D5" s="177">
        <f>'Ratios 2021'!D8</f>
        <v>2.847106417</v>
      </c>
      <c r="E5" s="177">
        <f>'Ratios 2022'!D8</f>
        <v>1.263671836</v>
      </c>
      <c r="F5" s="177">
        <f>'Ratios 2023'!D8</f>
        <v>0.685931888</v>
      </c>
      <c r="G5" s="177">
        <f>average(D5:F5)</f>
        <v>1.598903381</v>
      </c>
      <c r="H5" s="150" t="s">
        <v>191</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192</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193</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253</v>
      </c>
      <c r="E9" s="45" t="s">
        <v>254</v>
      </c>
      <c r="F9" s="45" t="s">
        <v>255</v>
      </c>
      <c r="G9" s="59" t="s">
        <v>256</v>
      </c>
      <c r="H9" s="59"/>
      <c r="I9" s="43"/>
      <c r="J9" s="43"/>
      <c r="K9" s="43"/>
      <c r="L9" s="43"/>
      <c r="M9" s="43"/>
      <c r="N9" s="43"/>
      <c r="O9" s="43"/>
      <c r="P9" s="43"/>
      <c r="Q9" s="43"/>
      <c r="R9" s="43"/>
      <c r="S9" s="43"/>
      <c r="T9" s="43"/>
      <c r="U9" s="43"/>
      <c r="V9" s="43"/>
      <c r="W9" s="43"/>
      <c r="X9" s="43"/>
      <c r="Y9" s="43"/>
    </row>
    <row r="10">
      <c r="A10" s="139"/>
      <c r="B10" s="49"/>
      <c r="C10" s="148" t="s">
        <v>192</v>
      </c>
      <c r="D10" s="149">
        <f>'Ratios 2021'!D14</f>
        <v>17.34286146</v>
      </c>
      <c r="E10" s="149">
        <f>'Ratios 2022'!D14</f>
        <v>15.42645467</v>
      </c>
      <c r="F10" s="149">
        <f>'Ratios 2023'!D14</f>
        <v>13.55504033</v>
      </c>
      <c r="G10" s="177">
        <f>average(D10:F10)</f>
        <v>15.44145215</v>
      </c>
      <c r="H10" s="150" t="s">
        <v>191</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197</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198</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253</v>
      </c>
      <c r="E14" s="45" t="s">
        <v>254</v>
      </c>
      <c r="F14" s="45" t="s">
        <v>255</v>
      </c>
      <c r="G14" s="59" t="s">
        <v>256</v>
      </c>
      <c r="H14" s="59"/>
      <c r="I14" s="43"/>
      <c r="J14" s="43"/>
      <c r="K14" s="43"/>
      <c r="L14" s="43"/>
      <c r="M14" s="43"/>
      <c r="N14" s="43"/>
      <c r="O14" s="43"/>
      <c r="P14" s="43"/>
      <c r="Q14" s="43"/>
      <c r="R14" s="43"/>
      <c r="S14" s="43"/>
      <c r="T14" s="43"/>
      <c r="U14" s="43"/>
      <c r="V14" s="43"/>
      <c r="W14" s="43"/>
      <c r="X14" s="43"/>
      <c r="Y14" s="43"/>
    </row>
    <row r="15">
      <c r="A15" s="139"/>
      <c r="B15" s="49"/>
      <c r="C15" s="148" t="s">
        <v>200</v>
      </c>
      <c r="D15" s="180">
        <f>'Ratios 2021'!D20</f>
        <v>6.10216048</v>
      </c>
      <c r="E15" s="180">
        <f>'Ratios 2022'!D20</f>
        <v>5.706154159</v>
      </c>
      <c r="F15" s="180">
        <f>'Ratios 2023'!D20</f>
        <v>4.912504679</v>
      </c>
      <c r="G15" s="177">
        <f>average(D15:F15)</f>
        <v>5.573606439</v>
      </c>
      <c r="H15" s="150" t="s">
        <v>191</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202</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203</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253</v>
      </c>
      <c r="E19" s="45" t="s">
        <v>254</v>
      </c>
      <c r="F19" s="45" t="s">
        <v>255</v>
      </c>
      <c r="G19" s="59" t="s">
        <v>256</v>
      </c>
      <c r="H19" s="59"/>
      <c r="I19" s="43"/>
      <c r="J19" s="43"/>
      <c r="K19" s="43"/>
      <c r="L19" s="43"/>
      <c r="M19" s="43"/>
      <c r="N19" s="43"/>
      <c r="O19" s="43"/>
      <c r="P19" s="43"/>
      <c r="Q19" s="43"/>
      <c r="R19" s="43"/>
      <c r="S19" s="43"/>
      <c r="T19" s="43"/>
      <c r="U19" s="43"/>
      <c r="V19" s="43"/>
      <c r="W19" s="43"/>
      <c r="X19" s="43"/>
      <c r="Y19" s="43"/>
    </row>
    <row r="20">
      <c r="A20" s="139"/>
      <c r="B20" s="49"/>
      <c r="C20" s="148" t="s">
        <v>202</v>
      </c>
      <c r="D20" s="163">
        <f>'Ratios 2021'!D26</f>
        <v>0.8886390012</v>
      </c>
      <c r="E20" s="163">
        <f>'Ratios 2022'!D26</f>
        <v>0.924240523</v>
      </c>
      <c r="F20" s="163">
        <f>'Ratios 2023'!D26</f>
        <v>0.944833953</v>
      </c>
      <c r="G20" s="181">
        <f>average(D20:F20)</f>
        <v>0.9192378257</v>
      </c>
      <c r="H20" s="150" t="s">
        <v>206</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207</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208</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253</v>
      </c>
      <c r="E24" s="45" t="s">
        <v>254</v>
      </c>
      <c r="F24" s="45" t="s">
        <v>255</v>
      </c>
      <c r="G24" s="59" t="s">
        <v>256</v>
      </c>
      <c r="H24" s="59"/>
      <c r="I24" s="43"/>
      <c r="J24" s="43"/>
      <c r="K24" s="43"/>
      <c r="L24" s="43"/>
      <c r="M24" s="43"/>
      <c r="N24" s="43"/>
      <c r="O24" s="43"/>
      <c r="P24" s="43"/>
      <c r="Q24" s="43"/>
      <c r="R24" s="43"/>
      <c r="S24" s="43"/>
      <c r="T24" s="43"/>
      <c r="U24" s="43"/>
      <c r="V24" s="43"/>
      <c r="W24" s="43"/>
      <c r="X24" s="43"/>
      <c r="Y24" s="43"/>
    </row>
    <row r="25">
      <c r="A25" s="139"/>
      <c r="B25" s="49"/>
      <c r="C25" s="148" t="s">
        <v>212</v>
      </c>
      <c r="D25" s="163">
        <f>'Ratios 2021'!D33</f>
        <v>0.3567989843</v>
      </c>
      <c r="E25" s="163">
        <f>'Ratios 2022'!D33</f>
        <v>0.360296325</v>
      </c>
      <c r="F25" s="163">
        <f>'Ratios 2023'!D33</f>
        <v>0.3568309484</v>
      </c>
      <c r="G25" s="181">
        <f>average(D25:F25)</f>
        <v>0.3579754192</v>
      </c>
      <c r="H25" s="150" t="s">
        <v>213</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214</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215</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253</v>
      </c>
      <c r="E29" s="45" t="s">
        <v>254</v>
      </c>
      <c r="F29" s="45" t="s">
        <v>255</v>
      </c>
      <c r="G29" s="59" t="s">
        <v>256</v>
      </c>
      <c r="H29" s="59"/>
      <c r="I29" s="43"/>
      <c r="J29" s="43"/>
      <c r="K29" s="43"/>
      <c r="L29" s="43"/>
      <c r="M29" s="43"/>
      <c r="N29" s="43"/>
      <c r="O29" s="43"/>
      <c r="P29" s="43"/>
      <c r="Q29" s="43"/>
      <c r="R29" s="43"/>
      <c r="S29" s="43"/>
      <c r="T29" s="43"/>
      <c r="U29" s="43"/>
      <c r="V29" s="43"/>
      <c r="W29" s="43"/>
      <c r="X29" s="43"/>
      <c r="Y29" s="43"/>
    </row>
    <row r="30">
      <c r="A30" s="139"/>
      <c r="B30" s="49"/>
      <c r="C30" s="148" t="s">
        <v>214</v>
      </c>
      <c r="D30" s="163">
        <f>'Ratios 2021'!D38</f>
        <v>0.2339852309</v>
      </c>
      <c r="E30" s="163">
        <f>'Ratios 2022'!D38</f>
        <v>0.234428742</v>
      </c>
      <c r="F30" s="163">
        <f>'Ratios 2023'!D38</f>
        <v>0.236529602</v>
      </c>
      <c r="G30" s="181">
        <f>average(D30:F30)</f>
        <v>0.2349811916</v>
      </c>
      <c r="H30" s="150" t="s">
        <v>217</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218</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219</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253</v>
      </c>
      <c r="E34" s="45" t="s">
        <v>254</v>
      </c>
      <c r="F34" s="45" t="s">
        <v>255</v>
      </c>
      <c r="G34" s="59" t="s">
        <v>256</v>
      </c>
      <c r="H34" s="59"/>
      <c r="I34" s="43"/>
      <c r="J34" s="43"/>
      <c r="K34" s="43"/>
      <c r="L34" s="43"/>
      <c r="M34" s="43"/>
      <c r="N34" s="43"/>
      <c r="O34" s="43"/>
      <c r="P34" s="43"/>
      <c r="Q34" s="43"/>
      <c r="R34" s="43"/>
      <c r="S34" s="43"/>
      <c r="T34" s="43"/>
      <c r="U34" s="43"/>
      <c r="V34" s="43"/>
      <c r="W34" s="43"/>
      <c r="X34" s="43"/>
      <c r="Y34" s="43"/>
    </row>
    <row r="35">
      <c r="A35" s="139"/>
      <c r="B35" s="49"/>
      <c r="C35" s="148" t="s">
        <v>257</v>
      </c>
      <c r="D35" s="163">
        <f>'Ratios 2021'!E41</f>
        <v>0.868092797</v>
      </c>
      <c r="E35" s="163">
        <f>'Ratios 2022'!E41</f>
        <v>0.8669066605</v>
      </c>
      <c r="F35" s="163">
        <f>'Ratios 2023'!E41</f>
        <v>0.8651716526</v>
      </c>
      <c r="G35" s="181">
        <f t="shared" ref="G35:G37" si="1">average(D35:F35)</f>
        <v>0.8667237033</v>
      </c>
      <c r="H35" s="181"/>
      <c r="I35" s="43"/>
      <c r="J35" s="43"/>
      <c r="K35" s="43"/>
      <c r="L35" s="43"/>
      <c r="M35" s="43"/>
      <c r="N35" s="43"/>
      <c r="O35" s="43"/>
      <c r="P35" s="43"/>
      <c r="Q35" s="43"/>
      <c r="R35" s="43"/>
      <c r="S35" s="43"/>
      <c r="T35" s="43"/>
      <c r="U35" s="43"/>
      <c r="V35" s="43"/>
      <c r="W35" s="43"/>
      <c r="X35" s="43"/>
      <c r="Y35" s="43"/>
    </row>
    <row r="36">
      <c r="A36" s="139"/>
      <c r="B36" s="52"/>
      <c r="C36" s="148" t="s">
        <v>221</v>
      </c>
      <c r="D36" s="163">
        <f>'Ratios 2021'!E42</f>
        <v>0.131907203</v>
      </c>
      <c r="E36" s="163">
        <f>'Ratios 2022'!E42</f>
        <v>0.1330933395</v>
      </c>
      <c r="F36" s="163">
        <f>'Ratios 2023'!E42</f>
        <v>0.1348283474</v>
      </c>
      <c r="G36" s="181">
        <f t="shared" si="1"/>
        <v>0.1332762967</v>
      </c>
      <c r="H36" s="181"/>
      <c r="I36" s="43"/>
      <c r="J36" s="43"/>
      <c r="K36" s="43"/>
      <c r="L36" s="43"/>
      <c r="M36" s="43"/>
      <c r="N36" s="43"/>
      <c r="O36" s="43"/>
      <c r="P36" s="43"/>
      <c r="Q36" s="43"/>
      <c r="R36" s="43"/>
      <c r="S36" s="43"/>
      <c r="T36" s="43"/>
      <c r="U36" s="43"/>
      <c r="V36" s="43"/>
      <c r="W36" s="43"/>
      <c r="X36" s="43"/>
      <c r="Y36" s="43"/>
    </row>
    <row r="37">
      <c r="A37" s="139"/>
      <c r="B37" s="182"/>
      <c r="C37" s="148" t="s">
        <v>222</v>
      </c>
      <c r="D37" s="163">
        <f>'Ratios 2021'!E43</f>
        <v>0</v>
      </c>
      <c r="E37" s="163">
        <f>'Ratios 2022'!E43</f>
        <v>0</v>
      </c>
      <c r="F37" s="163">
        <f>'Ratios 2023'!E43</f>
        <v>0</v>
      </c>
      <c r="G37" s="181">
        <f t="shared" si="1"/>
        <v>0</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223</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224</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253</v>
      </c>
      <c r="E41" s="45" t="s">
        <v>254</v>
      </c>
      <c r="F41" s="45" t="s">
        <v>255</v>
      </c>
      <c r="G41" s="59" t="s">
        <v>256</v>
      </c>
      <c r="H41" s="59"/>
      <c r="I41" s="43"/>
      <c r="J41" s="43"/>
      <c r="K41" s="43"/>
      <c r="L41" s="43"/>
      <c r="M41" s="43"/>
      <c r="N41" s="43"/>
      <c r="O41" s="43"/>
      <c r="P41" s="43"/>
      <c r="Q41" s="43"/>
      <c r="R41" s="43"/>
      <c r="S41" s="43"/>
      <c r="T41" s="43"/>
      <c r="U41" s="43"/>
      <c r="V41" s="43"/>
      <c r="W41" s="43"/>
      <c r="X41" s="43"/>
      <c r="Y41" s="43"/>
    </row>
    <row r="42">
      <c r="A42" s="139"/>
      <c r="B42" s="49"/>
      <c r="C42" s="148" t="s">
        <v>227</v>
      </c>
      <c r="D42" s="166">
        <f>'Ratios 2021'!D49</f>
        <v>0</v>
      </c>
      <c r="E42" s="166">
        <f>'Ratios 2022'!D49</f>
        <v>0</v>
      </c>
      <c r="F42" s="166">
        <f>'Ratios 2023'!D49</f>
        <v>0</v>
      </c>
      <c r="G42" s="183">
        <f>average(D42:F42)</f>
        <v>0</v>
      </c>
      <c r="H42" s="150" t="s">
        <v>228</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229</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230</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253</v>
      </c>
      <c r="E46" s="45" t="s">
        <v>254</v>
      </c>
      <c r="F46" s="45" t="s">
        <v>255</v>
      </c>
      <c r="G46" s="59" t="s">
        <v>256</v>
      </c>
      <c r="H46" s="59"/>
      <c r="I46" s="43"/>
      <c r="J46" s="43"/>
      <c r="K46" s="43"/>
      <c r="L46" s="43"/>
      <c r="M46" s="43"/>
      <c r="N46" s="43"/>
      <c r="O46" s="43"/>
      <c r="P46" s="43"/>
      <c r="Q46" s="43"/>
      <c r="R46" s="43"/>
      <c r="S46" s="43"/>
      <c r="T46" s="43"/>
      <c r="U46" s="43"/>
      <c r="V46" s="43"/>
      <c r="W46" s="43"/>
      <c r="X46" s="43"/>
      <c r="Y46" s="43"/>
    </row>
    <row r="47">
      <c r="A47" s="139"/>
      <c r="B47" s="49"/>
      <c r="C47" s="148" t="s">
        <v>233</v>
      </c>
      <c r="D47" s="149">
        <f>'Ratios 2021'!D54</f>
        <v>3.494528697</v>
      </c>
      <c r="E47" s="149">
        <f>'Ratios 2022'!D54</f>
        <v>2.587994249</v>
      </c>
      <c r="F47" s="149">
        <f>'Ratios 2023'!D54</f>
        <v>2.436091632</v>
      </c>
      <c r="G47" s="177">
        <f>average(D47:F47)</f>
        <v>2.839538193</v>
      </c>
      <c r="H47" s="150" t="s">
        <v>234</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235</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236</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253</v>
      </c>
      <c r="E51" s="45" t="s">
        <v>254</v>
      </c>
      <c r="F51" s="45" t="s">
        <v>255</v>
      </c>
      <c r="G51" s="59" t="s">
        <v>256</v>
      </c>
      <c r="H51" s="59"/>
      <c r="I51" s="43"/>
      <c r="J51" s="43"/>
      <c r="K51" s="43"/>
      <c r="L51" s="43"/>
      <c r="M51" s="43"/>
      <c r="N51" s="43"/>
      <c r="O51" s="43"/>
      <c r="P51" s="43"/>
      <c r="Q51" s="43"/>
      <c r="R51" s="43"/>
      <c r="S51" s="43"/>
      <c r="T51" s="43"/>
      <c r="U51" s="43"/>
      <c r="V51" s="43"/>
      <c r="W51" s="43"/>
      <c r="X51" s="43"/>
      <c r="Y51" s="43"/>
    </row>
    <row r="52">
      <c r="A52" s="139"/>
      <c r="B52" s="49"/>
      <c r="C52" s="148" t="s">
        <v>239</v>
      </c>
      <c r="D52" s="184">
        <f>'Ratios 2021'!D59</f>
        <v>0</v>
      </c>
      <c r="E52" s="184">
        <f>'Ratios 2022'!D59</f>
        <v>0</v>
      </c>
      <c r="F52" s="184">
        <f>'Ratios 2023'!D59</f>
        <v>0</v>
      </c>
      <c r="G52" s="185">
        <f>average(D52:F52)</f>
        <v>0</v>
      </c>
      <c r="H52" s="150" t="s">
        <v>240</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MID-AMERICA TRANSPLANT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MID-AMERICA TRANSPLANT</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6.6999109E7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3095640.0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1666489.0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71761238</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1006306.0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739038.0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855625.0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-116587</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-116587</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1.1076331E7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8255550.0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2820781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2820781</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-76545.0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-76545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75395193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MID-AMERICA TRANSPLANT</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119431</v>
      </c>
      <c r="D3" s="99">
        <v>119431.0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1289432</v>
      </c>
      <c r="D7" s="99">
        <v>1191032.0</v>
      </c>
      <c r="E7" s="99">
        <v>98400.0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15962768</v>
      </c>
      <c r="D9" s="99">
        <v>1.2472086E7</v>
      </c>
      <c r="E9" s="99">
        <v>3490682.0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1549783</v>
      </c>
      <c r="D10" s="99">
        <v>1188698.0</v>
      </c>
      <c r="E10" s="99">
        <v>361085.0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2486977</v>
      </c>
      <c r="D11" s="99">
        <v>2079826.0</v>
      </c>
      <c r="E11" s="99">
        <v>407151.0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1180050</v>
      </c>
      <c r="D12" s="99">
        <v>934859.0</v>
      </c>
      <c r="E12" s="99">
        <v>245191.0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35236</v>
      </c>
      <c r="D15" s="99">
        <v>0.0</v>
      </c>
      <c r="E15" s="99">
        <v>35236.0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199088</v>
      </c>
      <c r="D16" s="99">
        <v>0.0</v>
      </c>
      <c r="E16" s="99">
        <v>199088.0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141417</v>
      </c>
      <c r="D17" s="99">
        <v>0.0</v>
      </c>
      <c r="E17" s="99">
        <v>141417.0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1933244</v>
      </c>
      <c r="D20" s="99">
        <v>1461562.0</v>
      </c>
      <c r="E20" s="99">
        <v>471682.0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43613</v>
      </c>
      <c r="D21" s="99">
        <v>43613.0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1444988</v>
      </c>
      <c r="D22" s="99">
        <v>1291884.0</v>
      </c>
      <c r="E22" s="99">
        <v>153104.0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1512780</v>
      </c>
      <c r="D23" s="99">
        <v>15944.0</v>
      </c>
      <c r="E23" s="99">
        <v>1496836.0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271148</v>
      </c>
      <c r="D25" s="99">
        <v>126105.0</v>
      </c>
      <c r="E25" s="99">
        <v>145043.0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288578</v>
      </c>
      <c r="D26" s="99">
        <v>234023.0</v>
      </c>
      <c r="E26" s="99">
        <v>54555.0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178805</v>
      </c>
      <c r="D28" s="99">
        <v>64240.0</v>
      </c>
      <c r="E28" s="99">
        <v>114565.0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139620</v>
      </c>
      <c r="D29" s="99">
        <v>0.0</v>
      </c>
      <c r="E29" s="99">
        <v>139620.0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1493610</v>
      </c>
      <c r="D31" s="99">
        <v>1466487.0</v>
      </c>
      <c r="E31" s="99">
        <v>27123.0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355227</v>
      </c>
      <c r="D32" s="99">
        <v>279039.0</v>
      </c>
      <c r="E32" s="99">
        <v>76188.0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20084138</v>
      </c>
      <c r="D34" s="99">
        <v>2.0084138E7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3599046</v>
      </c>
      <c r="D35" s="99">
        <v>3599046.0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139</v>
      </c>
      <c r="C36" s="98">
        <f t="shared" si="1"/>
        <v>2940861</v>
      </c>
      <c r="D36" s="99">
        <v>2940861.0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140</v>
      </c>
      <c r="C37" s="98">
        <f t="shared" si="1"/>
        <v>2539513</v>
      </c>
      <c r="D37" s="99">
        <v>2539513.0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3184509</v>
      </c>
      <c r="D38" s="99">
        <v>2534769.0</v>
      </c>
      <c r="E38" s="99">
        <v>649740.0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62973862</v>
      </c>
      <c r="D40" s="104">
        <f t="shared" si="2"/>
        <v>54667156</v>
      </c>
      <c r="E40" s="104">
        <f t="shared" si="2"/>
        <v>8306706</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MID-AMERICA TRANSPLANT</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1.4586735E7</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1.0794321E7</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654567.0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1001563.0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3.9403431E7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1.5127077E7</v>
      </c>
      <c r="E12" s="109">
        <f>D11-D12</f>
        <v>24276354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3.2023051E7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2.7474872E7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110811463</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7737005.0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1.2062211E7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19799216</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9.1012247E7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91012247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110811463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MID-AMERICA TRANSPLANT</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2021'!C40</f>
        <v>62973862</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2021'!C31</f>
        <v>1493610</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61480252</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5123354.333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2021'!E2+'Balance Sheet 2021'!E3</f>
        <v>14586735</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2.847106417</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2021'!E30</f>
        <v>91012247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2021'!C40</f>
        <v>62973862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5247821.833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17.34286146</v>
      </c>
      <c r="E14" s="150" t="s">
        <v>191</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2021'!E13:E15)</f>
        <v>32023051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2021'!C40</f>
        <v>62973862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5247821.833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6.10216048</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8.949266898</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2021'!E2:E7,'Revenues 2021'!F10:F15)</f>
        <v>66999109</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2021'!F44</f>
        <v>75395193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0.8886390012</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2021'!C7:C9)</f>
        <v>17252200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2021'!C10:C12)</f>
        <v>5216810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22469010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2021'!C40</f>
        <v>62973862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0.3567989843</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2021'!C10:C11)</f>
        <v>4036760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2021'!C7:C9)</f>
        <v>17252200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0.2339852309</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220</v>
      </c>
      <c r="D41" s="75">
        <f>'Expenses 2021'!D40</f>
        <v>54667156</v>
      </c>
      <c r="E41" s="165">
        <f t="shared" ref="E41:E44" si="1">D41/$D$44</f>
        <v>0.868092797</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2021'!E40</f>
        <v>8306706</v>
      </c>
      <c r="E42" s="165">
        <f t="shared" si="1"/>
        <v>0.131907203</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62973862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2021'!F9</f>
        <v>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v>0.0</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2021'!E2:E10)</f>
        <v>27037186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2021'!E19:E22)</f>
        <v>7737005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3.494528697</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2021'!E18</f>
        <v>110811463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MID-AMERICA TRANSPLANT</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4145979.0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4145979</v>
      </c>
      <c r="G9" s="58"/>
      <c r="H9" s="58"/>
      <c r="I9" s="58"/>
      <c r="J9" s="58"/>
      <c r="K9" s="58"/>
      <c r="L9" s="58"/>
      <c r="M9" s="58"/>
      <c r="N9" s="58"/>
      <c r="O9" s="58"/>
      <c r="P9" s="58"/>
      <c r="Q9" s="58"/>
      <c r="R9" s="58"/>
      <c r="S9" s="58"/>
      <c r="T9" s="58"/>
      <c r="U9" s="58"/>
      <c r="V9" s="58"/>
      <c r="W9" s="58"/>
      <c r="X9" s="58"/>
      <c r="Y9" s="58"/>
      <c r="Z9" s="58"/>
    </row>
    <row r="10">
      <c r="A10" s="44" t="s">
        <v>62</v>
      </c>
      <c r="B10" s="59" t="s">
        <v>63</v>
      </c>
      <c r="C10" s="60" t="s">
        <v>241</v>
      </c>
      <c r="D10" s="15"/>
      <c r="E10" s="15"/>
      <c r="F10" s="48">
        <v>7.6232619E7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2472501.0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-2427596.0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76277524</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1377232.0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889503.0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1181544.0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-292041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-292041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242</v>
      </c>
      <c r="D26" s="50">
        <v>980716.0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7283.0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980716</v>
      </c>
      <c r="E28" s="75">
        <f t="shared" si="2"/>
        <v>-7283</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973433</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-763.0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-763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82481364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MID-AMERICA TRANSPLANT</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61813</v>
      </c>
      <c r="D3" s="99">
        <v>61813.0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1376245</v>
      </c>
      <c r="D7" s="99">
        <v>1299045.0</v>
      </c>
      <c r="E7" s="99">
        <v>77200.0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19025029</v>
      </c>
      <c r="D9" s="99">
        <v>1.4791885E7</v>
      </c>
      <c r="E9" s="99">
        <v>4233144.0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1765120</v>
      </c>
      <c r="D10" s="99">
        <v>1331966.0</v>
      </c>
      <c r="E10" s="99">
        <v>433154.0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3017525</v>
      </c>
      <c r="D11" s="99">
        <v>2382454.0</v>
      </c>
      <c r="E11" s="99">
        <v>635071.0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1377811</v>
      </c>
      <c r="D12" s="99">
        <v>1093037.0</v>
      </c>
      <c r="E12" s="99">
        <v>284774.0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47493</v>
      </c>
      <c r="D15" s="99">
        <v>0.0</v>
      </c>
      <c r="E15" s="99">
        <v>47493.0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186204</v>
      </c>
      <c r="D16" s="99">
        <v>0.0</v>
      </c>
      <c r="E16" s="99">
        <v>186204.0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154774</v>
      </c>
      <c r="D17" s="99">
        <v>0.0</v>
      </c>
      <c r="E17" s="99">
        <v>154774.0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24307</v>
      </c>
      <c r="D19" s="99">
        <v>0.0</v>
      </c>
      <c r="E19" s="99">
        <v>24307.0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3120760</v>
      </c>
      <c r="D20" s="99">
        <v>2380662.0</v>
      </c>
      <c r="E20" s="99">
        <v>740098.0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151955</v>
      </c>
      <c r="D21" s="99">
        <v>151955.0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1812046</v>
      </c>
      <c r="D22" s="99">
        <v>1671355.0</v>
      </c>
      <c r="E22" s="99">
        <v>140691.0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1542171</v>
      </c>
      <c r="D23" s="99">
        <v>115356.0</v>
      </c>
      <c r="E23" s="99">
        <v>1426815.0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265933</v>
      </c>
      <c r="D25" s="99">
        <v>30082.0</v>
      </c>
      <c r="E25" s="99">
        <v>235851.0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498940</v>
      </c>
      <c r="D26" s="99">
        <v>351398.0</v>
      </c>
      <c r="E26" s="99">
        <v>147542.0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311245</v>
      </c>
      <c r="D28" s="99">
        <v>138295.0</v>
      </c>
      <c r="E28" s="99">
        <v>172950.0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252703</v>
      </c>
      <c r="D29" s="99">
        <v>0.0</v>
      </c>
      <c r="E29" s="99">
        <v>252703.0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1502360</v>
      </c>
      <c r="D31" s="99">
        <v>1476532.0</v>
      </c>
      <c r="E31" s="99">
        <v>25828.0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393869</v>
      </c>
      <c r="D32" s="99">
        <v>303458.0</v>
      </c>
      <c r="E32" s="99">
        <v>90411.0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243</v>
      </c>
      <c r="C34" s="98">
        <f t="shared" si="1"/>
        <v>22756670</v>
      </c>
      <c r="D34" s="99">
        <v>2.275667E7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5169660</v>
      </c>
      <c r="D35" s="99">
        <v>5169660.0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140</v>
      </c>
      <c r="C36" s="98">
        <f t="shared" si="1"/>
        <v>3834780</v>
      </c>
      <c r="D36" s="99">
        <v>3834780.0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139</v>
      </c>
      <c r="C37" s="98">
        <f t="shared" si="1"/>
        <v>3770921</v>
      </c>
      <c r="D37" s="99">
        <v>3770921.0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1301567</v>
      </c>
      <c r="D38" s="99">
        <v>798683.0</v>
      </c>
      <c r="E38" s="99">
        <v>502884.0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73721901</v>
      </c>
      <c r="D40" s="104">
        <f t="shared" si="2"/>
        <v>63910007</v>
      </c>
      <c r="E40" s="104">
        <f t="shared" si="2"/>
        <v>9811894</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MID-AMERICA TRANSPLANT</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7605150.0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1.4444319E7</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509101.0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2267461.0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4.8150034E7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1.6957253E7</v>
      </c>
      <c r="E12" s="109">
        <f>D11-D12</f>
        <v>31192781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3.5055711E7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2.464716E7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115721683</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9592769.0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1.1356617E7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20949386</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9.4772297E7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94772297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115721683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