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<sst xmlns="http://schemas.openxmlformats.org/spreadsheetml/2006/main" count="878" uniqueCount="253">
  <si>
    <t>PROPUBLICA</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</si>
  <si>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</si>
  <si>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</si>
  <si>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</si>
  <si>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</si>
  <si>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</si>
  <si>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</si>
  <si>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</si>
  <si>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</si>
  <si>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</si>
  <si>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</si>
  <si>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</si>
  <si>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</si>
  <si>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</si>
  <si>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</si>
  <si>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</si>
  <si>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</si>
  <si>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</si>
  <si>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</si>
  <si>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</si>
  <si>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</si>
  <si>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</si>
  <si>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</si>
  <si>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</si>
  <si>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</si>
  <si>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</si>
  <si>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</si>
  <si>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</si>
  <si>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</si>
  <si>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</si>
  <si>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</si>
  <si>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</si>
  <si>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</si>
  <si>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</si>
  <si>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</si>
  <si>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</si>
  <si>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</si>
  <si>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</si>
  <si>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</si>
  <si>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</si>
  <si>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</si>
  <si>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</si>
  <si>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</si>
  <si>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</si>
  <si>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</si>
  <si>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</si>
  <si>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</si>
  <si>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</si>
  <si>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</si>
  <si>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</si>
  <si>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</si>
  <si>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</si>
  <si>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</si>
  <si>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</si>
  <si>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</si>
  <si>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</si>
  <si>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</si>
  <si>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</si>
  <si>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</si>
  <si>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</si>
  <si>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</si>
  <si>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</si>
  <si>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</si>
  <si>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</si>
  <si>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JOURNALISM AND EDITORIAL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</si>
  <si>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</si>
  <si>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</si>
  <si>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</si>
  <si>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</si>
  <si>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</si>
  <si>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</si>
  <si>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</si>
  <si>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</si>
  <si>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</si>
  <si>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</si>
  <si>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</si>
  <si>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</si>
  <si>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</si>
  <si>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</si>
  <si>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</si>
  <si>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</si>
  <si>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</si>
  <si>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</si>
  <si>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</si>
  <si>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</si>
  <si>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</si>
  <si>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</si>
  <si>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</si>
  <si>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</si>
  <si>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</si>
  <si>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</si>
  <si>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</si>
  <si>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</si>
  <si>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</si>
  <si>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</si>
  <si>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</si>
  <si>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</si>
  <si>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ADVERTISING REVENUE</t>
  </si>
  <si>
    <t>INSURANCE REIMB. OF LEGAL FEES</t>
  </si>
  <si>
    <t>HONORARIA AND OTHER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</si>
  <si>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</si>
  <si>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</si>
  <si>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</si>
  <si>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</si>
  <si>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</si>
  <si>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</si>
  <si>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</si>
  <si>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</si>
  <si>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</si>
  <si>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</si>
  <si>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</si>
  <si>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</si>
  <si>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</si>
  <si>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</si>
  <si>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</si>
  <si>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</si>
  <si>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</si>
  <si>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</si>
  <si>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</si>
  <si>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</si>
  <si>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</si>
  <si>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</si>
  <si>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</si>
  <si>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</si>
  <si>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</si>
  <si>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</si>
  <si>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</si>
  <si>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</si>
  <si>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</si>
  <si>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</si>
  <si>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</si>
  <si>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</si>
  <si>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</si>
  <si>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</si>
  <si>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</si>
  <si>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</si>
  <si>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</si>
  <si>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PUBLIC REC. COPIES/SUBS</t>
  </si>
  <si>
    <t>RECRUITMENT/PROF DEVEL.</t>
  </si>
  <si>
    <t xml:space="preserve"> REPAIRS AND MAINTENANCE</t>
  </si>
  <si>
    <t>UBIT TAX EXPENSE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</si>
  <si>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</si>
  <si>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</si>
  <si>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</si>
  <si>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</si>
  <si>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</si>
  <si>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</si>
  <si>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</si>
  <si>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</si>
  <si>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</si>
  <si>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</si>
  <si>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</si>
  <si>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</si>
  <si>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</si>
  <si>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</si>
  <si>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</si>
  <si>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</si>
  <si>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</si>
  <si>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</si>
  <si>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</si>
  <si>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</si>
  <si>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</si>
  <si>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</si>
  <si>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</si>
  <si>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</si>
  <si>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</si>
  <si>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</si>
  <si>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</si>
  <si>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</si>
  <si>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</si>
  <si>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</si>
  <si>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</si>
  <si>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</si>
  <si>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</si>
  <si>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</si>
  <si>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</si>
  <si>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</si>
  <si>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</si>
  <si>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</si>
  <si>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</si>
  <si>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</si>
  <si>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</si>
  <si>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</si>
  <si>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</si>
  <si>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</si>
  <si>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</si>
  <si>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</si>
  <si>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</si>
  <si>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</si>
  <si>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</si>
  <si>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</si>
  <si>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</si>
  <si>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</si>
  <si>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</si>
  <si>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</si>
  <si>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</si>
  <si>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</si>
  <si>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</si>
  <si>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</si>
  <si>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</si>
  <si>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</si>
  <si>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</si>
  <si>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</si>
  <si>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</si>
  <si>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</si>
  <si>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</si>
  <si>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</si>
  <si>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</si>
  <si>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</si>
  <si>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</si>
  <si>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</si>
  <si>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</si>
  <si>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</si>
  <si>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</si>
  <si>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</si>
  <si>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</si>
  <si>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</si>
  <si>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</si>
  <si>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</si>
  <si>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</si>
  <si>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</si>
  <si>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</si>
  <si>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</si>
  <si>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</si>
  <si>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</si>
  <si>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</si>
  <si>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</si>
  <si>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</si>
  <si>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</si>
  <si>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</si>
  <si>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</si>
  <si>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</si>
  <si>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</si>
  <si>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</si>
  <si>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</si>
  <si>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</si>
  <si>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</si>
  <si>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</si>
  <si>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</si>
  <si>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</si>
  <si>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</si>
  <si>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</si>
  <si>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REPAIRS AND MAINTENANCE</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</si>
  <si>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</si>
  <si>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</si>
  <si>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OTHER TAXES AND COMPLIA</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</si>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</sst>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PROPUBLICA</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2023'!C40</f>
        <v>44080009</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2023'!C31</f>
        <v>260268</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43819741</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3651645.083</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2023'!E2+'Balance Sheet 2023'!E3</f>
        <v>26573113</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7.27702512</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2023'!E30</f>
        <v>45856440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2023'!C40</f>
        <v>44080009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3673334.083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12.48360181</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2023'!E13:E15)</f>
        <v>32721307</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2023'!C40</f>
        <v>44080009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3673334.083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8.907795005</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16.18482013</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2023'!E2:E7,'Revenues 2023'!F10:F15)</f>
        <v>55857720</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2023'!F44</f>
        <v>57970562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0.963553191</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2023'!C7:C9)</f>
        <v>27312503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2023'!C10:C12)</f>
        <v>6116675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33429178</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2023'!C40</f>
        <v>44080009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0.7583750266</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2023'!C10:C11)</f>
        <v>4096140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2023'!C7:C9)</f>
        <v>27312503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0.1499730728</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243</v>
      </c>
      <c r="D41" s="75">
        <f>'Expenses 2023'!D40</f>
        <v>36445115</v>
      </c>
      <c r="E41" s="164">
        <f t="shared" ref="E41:E44" si="1">D41/$D$44</f>
        <v>0.8267946361</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2023'!E40</f>
        <v>4406876</v>
      </c>
      <c r="E42" s="164">
        <f t="shared" si="1"/>
        <v>0.0999744805</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2023'!F40</f>
        <v>3228018</v>
      </c>
      <c r="E43" s="164">
        <f t="shared" si="1"/>
        <v>0.07323088341</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44080009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2023'!F9</f>
        <v>55857720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2023'!F40</f>
        <v>3228018</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17.3040299</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2023'!E2:E10)</f>
        <v>43692800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2023'!E19:E22)</f>
        <v>631615</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69.17631785</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2023'!E18</f>
        <v>85514123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PROPUBLICA</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6.1189839E7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1377734.0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61189839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191906.0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191906</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2074199.0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365819.0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244</v>
      </c>
      <c r="D26" s="50">
        <v>1.294395E7</v>
      </c>
      <c r="E26" s="50">
        <v>9866.0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1.2953135E7</v>
      </c>
      <c r="E27" s="50">
        <v>1921.0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-9185</v>
      </c>
      <c r="E28" s="75">
        <f t="shared" si="2"/>
        <v>7945</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-1240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98</v>
      </c>
      <c r="D39" s="74"/>
      <c r="E39" s="48">
        <v>327142.0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97</v>
      </c>
      <c r="D40" s="74"/>
      <c r="E40" s="48">
        <v>86450.0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t="s">
        <v>99</v>
      </c>
      <c r="D41" s="74"/>
      <c r="E41" s="48">
        <v>34517.0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448109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64268632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PROPUBLICA</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1168106</v>
      </c>
      <c r="D3" s="99">
        <v>1168106.0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40500</v>
      </c>
      <c r="D4" s="99">
        <v>40500.0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2330844</v>
      </c>
      <c r="D7" s="99">
        <v>518181.0</v>
      </c>
      <c r="E7" s="99">
        <v>1440573.0</v>
      </c>
      <c r="F7" s="99">
        <v>372090.0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27262645</v>
      </c>
      <c r="D9" s="99">
        <v>2.3313516E7</v>
      </c>
      <c r="E9" s="99">
        <v>2117814.0</v>
      </c>
      <c r="F9" s="99">
        <v>1831315.0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1148616</v>
      </c>
      <c r="D10" s="99">
        <v>984969.0</v>
      </c>
      <c r="E10" s="99">
        <v>88573.0</v>
      </c>
      <c r="F10" s="99">
        <v>75074.0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2953125</v>
      </c>
      <c r="D11" s="99">
        <v>2467982.0</v>
      </c>
      <c r="E11" s="99">
        <v>257813.0</v>
      </c>
      <c r="F11" s="99">
        <v>227330.0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2223592</v>
      </c>
      <c r="D12" s="99">
        <v>1716902.0</v>
      </c>
      <c r="E12" s="99">
        <v>345182.0</v>
      </c>
      <c r="F12" s="99">
        <v>161508.0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462217</v>
      </c>
      <c r="D15" s="99">
        <v>327314.0</v>
      </c>
      <c r="E15" s="99">
        <v>121991.0</v>
      </c>
      <c r="F15" s="99">
        <v>12912.0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68710</v>
      </c>
      <c r="D16" s="99">
        <v>0.0</v>
      </c>
      <c r="E16" s="99">
        <v>68710.0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251000</v>
      </c>
      <c r="D18" s="99">
        <v>0.0</v>
      </c>
      <c r="E18" s="99">
        <v>0.0</v>
      </c>
      <c r="F18" s="99">
        <v>251000.0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1650813</v>
      </c>
      <c r="D20" s="99">
        <v>1334974.0</v>
      </c>
      <c r="E20" s="99">
        <v>298688.0</v>
      </c>
      <c r="F20" s="99">
        <v>17151.0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51314</v>
      </c>
      <c r="D21" s="99">
        <v>1031.0</v>
      </c>
      <c r="E21" s="99">
        <v>48678.0</v>
      </c>
      <c r="F21" s="99">
        <v>1605.0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873186</v>
      </c>
      <c r="D22" s="99">
        <v>320829.0</v>
      </c>
      <c r="E22" s="99">
        <v>41969.0</v>
      </c>
      <c r="F22" s="99">
        <v>510388.0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1203897</v>
      </c>
      <c r="D23" s="99">
        <v>931990.0</v>
      </c>
      <c r="E23" s="99">
        <v>135988.0</v>
      </c>
      <c r="F23" s="99">
        <v>135919.0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65367</v>
      </c>
      <c r="D24" s="99">
        <v>64367.0</v>
      </c>
      <c r="E24" s="99">
        <v>1000.0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1292836</v>
      </c>
      <c r="D25" s="99">
        <v>1060015.0</v>
      </c>
      <c r="E25" s="99">
        <v>136996.0</v>
      </c>
      <c r="F25" s="99">
        <v>95825.0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1348448</v>
      </c>
      <c r="D26" s="99">
        <v>1187341.0</v>
      </c>
      <c r="E26" s="99">
        <v>101346.0</v>
      </c>
      <c r="F26" s="99">
        <v>59761.0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35095</v>
      </c>
      <c r="D28" s="99">
        <v>2663.0</v>
      </c>
      <c r="E28" s="99">
        <v>32410.0</v>
      </c>
      <c r="F28" s="99">
        <v>22.0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177598</v>
      </c>
      <c r="D31" s="99">
        <v>143375.0</v>
      </c>
      <c r="E31" s="99">
        <v>20534.0</v>
      </c>
      <c r="F31" s="99">
        <v>13689.0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516907</v>
      </c>
      <c r="D32" s="99">
        <v>436503.0</v>
      </c>
      <c r="E32" s="99">
        <v>77905.0</v>
      </c>
      <c r="F32" s="99">
        <v>2499.0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8">
        <f t="shared" si="1"/>
        <v>327547</v>
      </c>
      <c r="D34" s="99">
        <v>327547.0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138</v>
      </c>
      <c r="C35" s="98">
        <f t="shared" si="1"/>
        <v>220575</v>
      </c>
      <c r="D35" s="99">
        <v>155982.0</v>
      </c>
      <c r="E35" s="99">
        <v>54295.0</v>
      </c>
      <c r="F35" s="99">
        <v>10298.0</v>
      </c>
      <c r="G35" s="43"/>
      <c r="H35" s="43"/>
      <c r="I35" s="43"/>
      <c r="J35" s="43"/>
      <c r="K35" s="43"/>
      <c r="L35" s="43"/>
      <c r="M35" s="43"/>
      <c r="N35" s="43"/>
      <c r="O35" s="43"/>
      <c r="P35" s="43"/>
      <c r="Q35" s="43"/>
      <c r="R35" s="43"/>
      <c r="S35" s="43"/>
      <c r="T35" s="43"/>
      <c r="U35" s="43"/>
      <c r="V35" s="43"/>
      <c r="W35" s="43"/>
      <c r="X35" s="43"/>
      <c r="Y35" s="43"/>
      <c r="Z35" s="43"/>
    </row>
    <row r="36">
      <c r="A36" s="45" t="s">
        <v>50</v>
      </c>
      <c r="B36" s="102" t="s">
        <v>242</v>
      </c>
      <c r="C36" s="98">
        <f t="shared" si="1"/>
        <v>55503</v>
      </c>
      <c r="D36" s="99">
        <v>42826.0</v>
      </c>
      <c r="E36" s="99">
        <v>7165.0</v>
      </c>
      <c r="F36" s="99">
        <v>5512.0</v>
      </c>
      <c r="G36" s="43"/>
      <c r="H36" s="43"/>
      <c r="I36" s="43"/>
      <c r="J36" s="43"/>
      <c r="K36" s="43"/>
      <c r="L36" s="43"/>
      <c r="M36" s="43"/>
      <c r="N36" s="43"/>
      <c r="O36" s="43"/>
      <c r="P36" s="43"/>
      <c r="Q36" s="43"/>
      <c r="R36" s="43"/>
      <c r="S36" s="43"/>
      <c r="T36" s="43"/>
      <c r="U36" s="43"/>
      <c r="V36" s="43"/>
      <c r="W36" s="43"/>
      <c r="X36" s="43"/>
      <c r="Y36" s="43"/>
      <c r="Z36" s="43"/>
    </row>
    <row r="37">
      <c r="A37" s="45" t="s">
        <v>52</v>
      </c>
      <c r="B37" s="102" t="s">
        <v>245</v>
      </c>
      <c r="C37" s="98">
        <f t="shared" si="1"/>
        <v>13279</v>
      </c>
      <c r="D37" s="99">
        <v>32.0</v>
      </c>
      <c r="E37" s="99">
        <v>8019.0</v>
      </c>
      <c r="F37" s="99">
        <v>5228.0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45741720</v>
      </c>
      <c r="D40" s="103">
        <f t="shared" si="2"/>
        <v>36546945</v>
      </c>
      <c r="E40" s="103">
        <f t="shared" si="2"/>
        <v>5405649</v>
      </c>
      <c r="F40" s="103">
        <f t="shared" si="2"/>
        <v>3789126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PROPUBLICA</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4890471.0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3.8544211E7</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1.4751493E7</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259969.0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949187.0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1513928.0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1269393.0</v>
      </c>
      <c r="E12" s="108">
        <f>D11-D12</f>
        <v>244535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4.0117728E7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8300580.0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108058174</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768942.0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19560.0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9212263.0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10000765</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5.7051982E7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4.1005427E7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98057409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108058174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PROPUBLICA</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2024'!C40</f>
        <v>45741720</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2024'!C31</f>
        <v>177598</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45564122</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3797010.167</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2024'!E2+'Balance Sheet 2024'!E3</f>
        <v>43434682</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11.4391798</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2024'!E30</f>
        <v>57051982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2024'!C40</f>
        <v>45741720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3811810</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14.96716311</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2024'!E13:E15)</f>
        <v>40117728</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2024'!C40</f>
        <v>45741720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3811810</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10.52458753</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21.96376733</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2024'!E2:E7,'Revenues 2024'!F10:F15)</f>
        <v>61189839</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2024'!F44</f>
        <v>64268632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0.9520949349</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2024'!C7:C9)</f>
        <v>29593489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2024'!C10:C12)</f>
        <v>6325333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35918822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2024'!C40</f>
        <v>45741720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0.7852529813</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2024'!C10:C11)</f>
        <v>4101741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2024'!C7:C9)</f>
        <v>29593489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0.138602819</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246</v>
      </c>
      <c r="D41" s="75">
        <f>'Expenses 2024'!D40</f>
        <v>36546945</v>
      </c>
      <c r="E41" s="164">
        <f t="shared" ref="E41:E44" si="1">D41/$D$44</f>
        <v>0.798984931</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2024'!E40</f>
        <v>5405649</v>
      </c>
      <c r="E42" s="164">
        <f t="shared" si="1"/>
        <v>0.1181776505</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2024'!F40</f>
        <v>3789126</v>
      </c>
      <c r="E43" s="164">
        <f t="shared" si="1"/>
        <v>0.08283741844</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45741720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2024'!F9</f>
        <v>61189839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2024'!F40</f>
        <v>3789126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16.14880028</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2024'!E2:E10)</f>
        <v>59395331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2024'!E19:E22)</f>
        <v>788502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75.32679816</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2024'!E18</f>
        <v>108058174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PROPUBLICA</v>
      </c>
      <c r="B1" s="2" t="s">
        <v>247</v>
      </c>
      <c r="C1" s="138"/>
      <c r="D1" s="138"/>
      <c r="E1" s="138"/>
      <c r="F1" s="139"/>
      <c r="G1" s="139"/>
      <c r="H1" s="139"/>
      <c r="I1" s="43"/>
      <c r="J1" s="43"/>
      <c r="K1" s="43"/>
      <c r="L1" s="43"/>
      <c r="M1" s="43"/>
      <c r="N1" s="43"/>
      <c r="O1" s="43"/>
      <c r="P1" s="43"/>
      <c r="Q1" s="43"/>
      <c r="R1" s="43"/>
      <c r="S1" s="43"/>
      <c r="T1" s="43"/>
      <c r="U1" s="43"/>
      <c r="V1" s="43"/>
      <c r="W1" s="43"/>
      <c r="X1" s="43"/>
      <c r="Y1" s="43"/>
    </row>
    <row r="2">
      <c r="A2" s="140" t="s">
        <v>184</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185</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8"/>
      <c r="B5" s="49"/>
      <c r="C5" s="147" t="s">
        <v>184</v>
      </c>
      <c r="D5" s="176">
        <f>'Ratios 2022'!D8</f>
        <v>5.113494758</v>
      </c>
      <c r="E5" s="176">
        <f>'Ratios 2023'!D8</f>
        <v>7.27702512</v>
      </c>
      <c r="F5" s="176">
        <f>'Ratios 2024'!D8</f>
        <v>11.4391798</v>
      </c>
      <c r="G5" s="176">
        <f>average(D5:F5)</f>
        <v>7.943233226</v>
      </c>
      <c r="H5" s="149" t="s">
        <v>191</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192</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193</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8"/>
      <c r="B10" s="49"/>
      <c r="C10" s="147" t="s">
        <v>192</v>
      </c>
      <c r="D10" s="148">
        <f>'Ratios 2022'!D14</f>
        <v>11.60308928</v>
      </c>
      <c r="E10" s="148">
        <f>'Ratios 2023'!D14</f>
        <v>12.48360181</v>
      </c>
      <c r="F10" s="148">
        <f>'Ratios 2024'!D14</f>
        <v>14.96716311</v>
      </c>
      <c r="G10" s="176">
        <f>average(D10:F10)</f>
        <v>13.0179514</v>
      </c>
      <c r="H10" s="149" t="s">
        <v>191</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197</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198</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8"/>
      <c r="B15" s="49"/>
      <c r="C15" s="147" t="s">
        <v>200</v>
      </c>
      <c r="D15" s="179">
        <f>'Ratios 2022'!D20</f>
        <v>8.385319872</v>
      </c>
      <c r="E15" s="179">
        <f>'Ratios 2023'!D20</f>
        <v>8.907795005</v>
      </c>
      <c r="F15" s="179">
        <f>'Ratios 2024'!D20</f>
        <v>10.52458753</v>
      </c>
      <c r="G15" s="176">
        <f>average(D15:F15)</f>
        <v>9.27256747</v>
      </c>
      <c r="H15" s="149" t="s">
        <v>191</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202</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203</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8"/>
      <c r="B20" s="49"/>
      <c r="C20" s="147" t="s">
        <v>202</v>
      </c>
      <c r="D20" s="162">
        <f>'Ratios 2022'!D26</f>
        <v>0.9720059803</v>
      </c>
      <c r="E20" s="162">
        <f>'Ratios 2023'!D26</f>
        <v>0.963553191</v>
      </c>
      <c r="F20" s="162">
        <f>'Ratios 2024'!D26</f>
        <v>0.9520949349</v>
      </c>
      <c r="G20" s="180">
        <f>average(D20:F20)</f>
        <v>0.9625513687</v>
      </c>
      <c r="H20" s="149" t="s">
        <v>206</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207</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208</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8"/>
      <c r="B25" s="49"/>
      <c r="C25" s="147" t="s">
        <v>212</v>
      </c>
      <c r="D25" s="162">
        <f>'Ratios 2022'!D33</f>
        <v>0.7586918512</v>
      </c>
      <c r="E25" s="162">
        <f>'Ratios 2023'!D33</f>
        <v>0.7583750266</v>
      </c>
      <c r="F25" s="162">
        <f>'Ratios 2024'!D33</f>
        <v>0.7852529813</v>
      </c>
      <c r="G25" s="180">
        <f>average(D25:F25)</f>
        <v>0.7674399531</v>
      </c>
      <c r="H25" s="149" t="s">
        <v>213</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214</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215</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8"/>
      <c r="B30" s="49"/>
      <c r="C30" s="147" t="s">
        <v>214</v>
      </c>
      <c r="D30" s="162">
        <f>'Ratios 2022'!D38</f>
        <v>0.1459591964</v>
      </c>
      <c r="E30" s="162">
        <f>'Ratios 2023'!D38</f>
        <v>0.1499730728</v>
      </c>
      <c r="F30" s="162">
        <f>'Ratios 2024'!D38</f>
        <v>0.138602819</v>
      </c>
      <c r="G30" s="180">
        <f>average(D30:F30)</f>
        <v>0.1448450294</v>
      </c>
      <c r="H30" s="149" t="s">
        <v>217</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218</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219</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8"/>
      <c r="B35" s="49"/>
      <c r="C35" s="147" t="s">
        <v>252</v>
      </c>
      <c r="D35" s="162">
        <f>'Ratios 2022'!E41</f>
        <v>0.8427709694</v>
      </c>
      <c r="E35" s="162">
        <f>'Ratios 2023'!E41</f>
        <v>0.8267946361</v>
      </c>
      <c r="F35" s="162">
        <f>'Ratios 2024'!E41</f>
        <v>0.798984931</v>
      </c>
      <c r="G35" s="180">
        <f t="shared" ref="G35:G37" si="1">average(D35:F35)</f>
        <v>0.8228501789</v>
      </c>
      <c r="H35" s="180"/>
      <c r="I35" s="43"/>
      <c r="J35" s="43"/>
      <c r="K35" s="43"/>
      <c r="L35" s="43"/>
      <c r="M35" s="43"/>
      <c r="N35" s="43"/>
      <c r="O35" s="43"/>
      <c r="P35" s="43"/>
      <c r="Q35" s="43"/>
      <c r="R35" s="43"/>
      <c r="S35" s="43"/>
      <c r="T35" s="43"/>
      <c r="U35" s="43"/>
      <c r="V35" s="43"/>
      <c r="W35" s="43"/>
      <c r="X35" s="43"/>
      <c r="Y35" s="43"/>
    </row>
    <row r="36">
      <c r="A36" s="138"/>
      <c r="B36" s="52"/>
      <c r="C36" s="147" t="s">
        <v>221</v>
      </c>
      <c r="D36" s="162">
        <f>'Ratios 2022'!E42</f>
        <v>0.1067583617</v>
      </c>
      <c r="E36" s="162">
        <f>'Ratios 2023'!E42</f>
        <v>0.0999744805</v>
      </c>
      <c r="F36" s="162">
        <f>'Ratios 2024'!E42</f>
        <v>0.1181776505</v>
      </c>
      <c r="G36" s="180">
        <f t="shared" si="1"/>
        <v>0.1083034976</v>
      </c>
      <c r="H36" s="180"/>
      <c r="I36" s="43"/>
      <c r="J36" s="43"/>
      <c r="K36" s="43"/>
      <c r="L36" s="43"/>
      <c r="M36" s="43"/>
      <c r="N36" s="43"/>
      <c r="O36" s="43"/>
      <c r="P36" s="43"/>
      <c r="Q36" s="43"/>
      <c r="R36" s="43"/>
      <c r="S36" s="43"/>
      <c r="T36" s="43"/>
      <c r="U36" s="43"/>
      <c r="V36" s="43"/>
      <c r="W36" s="43"/>
      <c r="X36" s="43"/>
      <c r="Y36" s="43"/>
    </row>
    <row r="37">
      <c r="A37" s="138"/>
      <c r="B37" s="181"/>
      <c r="C37" s="147" t="s">
        <v>222</v>
      </c>
      <c r="D37" s="162">
        <f>'Ratios 2022'!E43</f>
        <v>0.05047066888</v>
      </c>
      <c r="E37" s="162">
        <f>'Ratios 2023'!E43</f>
        <v>0.07323088341</v>
      </c>
      <c r="F37" s="162">
        <f>'Ratios 2024'!E43</f>
        <v>0.08283741844</v>
      </c>
      <c r="G37" s="180">
        <f t="shared" si="1"/>
        <v>0.06884632358</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223</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224</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8"/>
      <c r="B42" s="49"/>
      <c r="C42" s="147" t="s">
        <v>227</v>
      </c>
      <c r="D42" s="165">
        <f>'Ratios 2022'!D49</f>
        <v>21.26877349</v>
      </c>
      <c r="E42" s="165">
        <f>'Ratios 2023'!D49</f>
        <v>17.3040299</v>
      </c>
      <c r="F42" s="165">
        <f>'Ratios 2024'!D49</f>
        <v>16.14880028</v>
      </c>
      <c r="G42" s="182">
        <f>average(D42:F42)</f>
        <v>18.24053456</v>
      </c>
      <c r="H42" s="149" t="s">
        <v>228</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229</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230</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8"/>
      <c r="B47" s="49"/>
      <c r="C47" s="147" t="s">
        <v>233</v>
      </c>
      <c r="D47" s="148">
        <f>'Ratios 2022'!D54</f>
        <v>62.30542792</v>
      </c>
      <c r="E47" s="148">
        <f>'Ratios 2023'!D54</f>
        <v>69.17631785</v>
      </c>
      <c r="F47" s="148">
        <f>'Ratios 2024'!D54</f>
        <v>75.32679816</v>
      </c>
      <c r="G47" s="176">
        <f>average(D47:F47)</f>
        <v>68.93618131</v>
      </c>
      <c r="H47" s="149" t="s">
        <v>234</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235</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236</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8"/>
      <c r="B52" s="49"/>
      <c r="C52" s="147" t="s">
        <v>239</v>
      </c>
      <c r="D52" s="183">
        <f>'Ratios 2022'!D59</f>
        <v>0</v>
      </c>
      <c r="E52" s="183">
        <f>'Ratios 2023'!D59</f>
        <v>0</v>
      </c>
      <c r="F52" s="183">
        <f>'Ratios 2024'!D59</f>
        <v>0</v>
      </c>
      <c r="G52" s="184">
        <f>average(D52:F52)</f>
        <v>0</v>
      </c>
      <c r="H52" s="149" t="s">
        <v>240</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PROPUBLICA</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PROPUBLICA</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4.3284166E7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562816.0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43284166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194838.0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194838</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607791.0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201527.0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561429.0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578326.0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-16897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-16897</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117388.0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98</v>
      </c>
      <c r="D40" s="74"/>
      <c r="E40" s="48">
        <v>72918.0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t="s">
        <v>99</v>
      </c>
      <c r="D41" s="74"/>
      <c r="E41" s="48">
        <v>66446.0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2584.0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259336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44530761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PROPUBLICA</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1634029</v>
      </c>
      <c r="D3" s="99">
        <v>1634029.0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194500</v>
      </c>
      <c r="D4" s="99">
        <v>194500.0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1893290</v>
      </c>
      <c r="D7" s="99">
        <v>486786.0</v>
      </c>
      <c r="E7" s="99">
        <v>1067161.0</v>
      </c>
      <c r="F7" s="99">
        <v>339343.0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23199627</v>
      </c>
      <c r="D9" s="99">
        <v>2.1036659E7</v>
      </c>
      <c r="E9" s="99">
        <v>1586578.0</v>
      </c>
      <c r="F9" s="99">
        <v>576390.0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947605</v>
      </c>
      <c r="D10" s="99">
        <v>881814.0</v>
      </c>
      <c r="E10" s="99">
        <v>52391.0</v>
      </c>
      <c r="F10" s="99">
        <v>13400.0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2714937</v>
      </c>
      <c r="D11" s="99">
        <v>2446798.0</v>
      </c>
      <c r="E11" s="99">
        <v>188494.0</v>
      </c>
      <c r="F11" s="99">
        <v>79645.0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1836900</v>
      </c>
      <c r="D12" s="99">
        <v>937524.0</v>
      </c>
      <c r="E12" s="99">
        <v>585317.0</v>
      </c>
      <c r="F12" s="99">
        <v>314059.0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201662</v>
      </c>
      <c r="D15" s="99">
        <v>177024.0</v>
      </c>
      <c r="E15" s="99">
        <v>9666.0</v>
      </c>
      <c r="F15" s="99">
        <v>14972.0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70769</v>
      </c>
      <c r="D16" s="99">
        <v>0.0</v>
      </c>
      <c r="E16" s="99">
        <v>70769.0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51625</v>
      </c>
      <c r="D18" s="99">
        <v>0.0</v>
      </c>
      <c r="E18" s="99">
        <v>0.0</v>
      </c>
      <c r="F18" s="99">
        <v>51625.0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946476</v>
      </c>
      <c r="D20" s="99">
        <v>880865.0</v>
      </c>
      <c r="E20" s="99">
        <v>46858.0</v>
      </c>
      <c r="F20" s="99">
        <v>18753.0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365584</v>
      </c>
      <c r="D21" s="99">
        <v>265337.0</v>
      </c>
      <c r="E21" s="99">
        <v>85858.0</v>
      </c>
      <c r="F21" s="99">
        <v>14389.0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686925</v>
      </c>
      <c r="D22" s="99">
        <v>313154.0</v>
      </c>
      <c r="E22" s="99">
        <v>42121.0</v>
      </c>
      <c r="F22" s="99">
        <v>331650.0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1536425</v>
      </c>
      <c r="D23" s="99">
        <v>1206881.0</v>
      </c>
      <c r="E23" s="99">
        <v>176321.0</v>
      </c>
      <c r="F23" s="99">
        <v>153223.0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1568965</v>
      </c>
      <c r="D25" s="99">
        <v>1366236.0</v>
      </c>
      <c r="E25" s="99">
        <v>137071.0</v>
      </c>
      <c r="F25" s="99">
        <v>65658.0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1033363</v>
      </c>
      <c r="D26" s="99">
        <v>965131.0</v>
      </c>
      <c r="E26" s="99">
        <v>55761.0</v>
      </c>
      <c r="F26" s="99">
        <v>12471.0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109054</v>
      </c>
      <c r="D28" s="99">
        <v>87002.0</v>
      </c>
      <c r="E28" s="99">
        <v>11923.0</v>
      </c>
      <c r="F28" s="99">
        <v>10129.0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260641</v>
      </c>
      <c r="D31" s="99">
        <v>221545.0</v>
      </c>
      <c r="E31" s="99">
        <v>26064.0</v>
      </c>
      <c r="F31" s="99">
        <v>13032.0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488621</v>
      </c>
      <c r="D32" s="99">
        <v>366226.0</v>
      </c>
      <c r="E32" s="99">
        <v>108438.0</v>
      </c>
      <c r="F32" s="99">
        <v>13957.0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8">
        <f t="shared" si="1"/>
        <v>296894</v>
      </c>
      <c r="D34" s="99">
        <v>296894.0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138</v>
      </c>
      <c r="C35" s="98">
        <f t="shared" si="1"/>
        <v>150551</v>
      </c>
      <c r="D35" s="99">
        <v>122784.0</v>
      </c>
      <c r="E35" s="99">
        <v>20657.0</v>
      </c>
      <c r="F35" s="99">
        <v>7110.0</v>
      </c>
      <c r="G35" s="43"/>
      <c r="H35" s="43"/>
      <c r="I35" s="43"/>
      <c r="J35" s="43"/>
      <c r="K35" s="43"/>
      <c r="L35" s="43"/>
      <c r="M35" s="43"/>
      <c r="N35" s="43"/>
      <c r="O35" s="43"/>
      <c r="P35" s="43"/>
      <c r="Q35" s="43"/>
      <c r="R35" s="43"/>
      <c r="S35" s="43"/>
      <c r="T35" s="43"/>
      <c r="U35" s="43"/>
      <c r="V35" s="43"/>
      <c r="W35" s="43"/>
      <c r="X35" s="43"/>
      <c r="Y35" s="43"/>
      <c r="Z35" s="43"/>
    </row>
    <row r="36">
      <c r="A36" s="45" t="s">
        <v>50</v>
      </c>
      <c r="B36" s="102" t="s">
        <v>139</v>
      </c>
      <c r="C36" s="98">
        <f t="shared" si="1"/>
        <v>112866</v>
      </c>
      <c r="D36" s="99">
        <v>95451.0</v>
      </c>
      <c r="E36" s="99">
        <v>12117.0</v>
      </c>
      <c r="F36" s="99">
        <v>5298.0</v>
      </c>
      <c r="G36" s="43"/>
      <c r="H36" s="43"/>
      <c r="I36" s="43"/>
      <c r="J36" s="43"/>
      <c r="K36" s="43"/>
      <c r="L36" s="43"/>
      <c r="M36" s="43"/>
      <c r="N36" s="43"/>
      <c r="O36" s="43"/>
      <c r="P36" s="43"/>
      <c r="Q36" s="43"/>
      <c r="R36" s="43"/>
      <c r="S36" s="43"/>
      <c r="T36" s="43"/>
      <c r="U36" s="43"/>
      <c r="V36" s="43"/>
      <c r="W36" s="43"/>
      <c r="X36" s="43"/>
      <c r="Y36" s="43"/>
      <c r="Z36" s="43"/>
    </row>
    <row r="37">
      <c r="A37" s="45" t="s">
        <v>52</v>
      </c>
      <c r="B37" s="102" t="s">
        <v>140</v>
      </c>
      <c r="C37" s="98">
        <f t="shared" si="1"/>
        <v>21200</v>
      </c>
      <c r="D37" s="99">
        <v>0.0</v>
      </c>
      <c r="E37" s="99">
        <v>21200.0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40322509</v>
      </c>
      <c r="D40" s="103">
        <f t="shared" si="2"/>
        <v>33982640</v>
      </c>
      <c r="E40" s="103">
        <f t="shared" si="2"/>
        <v>4304765</v>
      </c>
      <c r="F40" s="103">
        <f t="shared" si="2"/>
        <v>2035104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PROPUBLICA</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5901937.0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1.1169409E7</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1.3591754E7</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59705.0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790782.0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1729951.0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1282414.0</v>
      </c>
      <c r="E12" s="108">
        <f>D11-D12</f>
        <v>447537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2.8176428E7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3217544.0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63355096</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505792.0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5134826.0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5640618</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3.8988806E7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1.8725672E7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57714478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63355096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PROPUBLICA</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2022'!C40</f>
        <v>40322509</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2022'!C31</f>
        <v>260641</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40061868</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3338489</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2022'!E2+'Balance Sheet 2022'!E3</f>
        <v>17071346</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5.113494758</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2022'!E30</f>
        <v>38988806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2022'!C40</f>
        <v>40322509</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3360209.083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11.60308928</v>
      </c>
      <c r="E14" s="149" t="s">
        <v>191</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2022'!E13:E15)</f>
        <v>28176428</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2022'!C40</f>
        <v>40322509</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3360209.083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8.385319872</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13.49881463</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2022'!E2:E7,'Revenues 2022'!F10:F15)</f>
        <v>43284166</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2022'!F44</f>
        <v>44530761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0.9720059803</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2022'!C7:C9)</f>
        <v>25092917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2022'!C10:C12)</f>
        <v>5499442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30592359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2022'!C40</f>
        <v>40322509</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0.7586918512</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2022'!C10:C11)</f>
        <v>3662542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2022'!C7:C9)</f>
        <v>25092917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0.1459591964</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220</v>
      </c>
      <c r="D41" s="75">
        <f>'Expenses 2022'!D40</f>
        <v>33982640</v>
      </c>
      <c r="E41" s="164">
        <f t="shared" ref="E41:E44" si="1">D41/$D$44</f>
        <v>0.8427709694</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2022'!E40</f>
        <v>4304765</v>
      </c>
      <c r="E42" s="164">
        <f t="shared" si="1"/>
        <v>0.1067583617</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2022'!F40</f>
        <v>2035104</v>
      </c>
      <c r="E43" s="164">
        <f t="shared" si="1"/>
        <v>0.05047066888</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40322509</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2022'!F9</f>
        <v>43284166</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226</v>
      </c>
      <c r="D48" s="145">
        <f>'Expenses 2022'!F40</f>
        <v>2035104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227</v>
      </c>
      <c r="D49" s="165">
        <f>if(D48=0, "$0",D47/D48)</f>
        <v>21.26877349</v>
      </c>
      <c r="E49" s="149" t="s">
        <v>228</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229</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230</v>
      </c>
      <c r="C52" s="144" t="s">
        <v>231</v>
      </c>
      <c r="D52" s="145">
        <f>sum('Balance Sheet 2022'!E2:E10)</f>
        <v>31513587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232</v>
      </c>
      <c r="D53" s="145">
        <f>sum('Balance Sheet 2022'!E19:E22)</f>
        <v>505792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233</v>
      </c>
      <c r="D54" s="167">
        <f>D52/D53</f>
        <v>62.30542792</v>
      </c>
      <c r="E54" s="149" t="s">
        <v>234</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235</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236</v>
      </c>
      <c r="C57" s="144" t="s">
        <v>237</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238</v>
      </c>
      <c r="D58" s="145">
        <f>'Balance Sheet 2022'!E18</f>
        <v>63355096</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239</v>
      </c>
      <c r="D59" s="168">
        <f>D57/D58</f>
        <v>0</v>
      </c>
      <c r="E59" s="149" t="s">
        <v>240</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PROPUBLICA</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5.585772E7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1748885.0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55857720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348503.0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348503</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1254618.0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298997.0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241</v>
      </c>
      <c r="D26" s="50">
        <v>1.3405568E7</v>
      </c>
      <c r="E26" s="50">
        <v>5442.0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1.3383576E7</v>
      </c>
      <c r="E27" s="50">
        <v>1856.0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21992</v>
      </c>
      <c r="E28" s="75">
        <f t="shared" si="2"/>
        <v>3586</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25578</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87721.0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98</v>
      </c>
      <c r="D40" s="74"/>
      <c r="E40" s="48">
        <v>67971.0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t="s">
        <v>99</v>
      </c>
      <c r="D41" s="74"/>
      <c r="E41" s="48">
        <v>29454.0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185146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57970562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PROPUBLICA</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1359899</v>
      </c>
      <c r="D3" s="99">
        <v>1359899.0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146250</v>
      </c>
      <c r="D4" s="99">
        <v>146250.0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2232164</v>
      </c>
      <c r="D7" s="99">
        <v>502772.0</v>
      </c>
      <c r="E7" s="99">
        <v>1382268.0</v>
      </c>
      <c r="F7" s="99">
        <v>347124.0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25080339</v>
      </c>
      <c r="D9" s="99">
        <v>2.2264823E7</v>
      </c>
      <c r="E9" s="99">
        <v>1637203.0</v>
      </c>
      <c r="F9" s="99">
        <v>1178313.0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1087032</v>
      </c>
      <c r="D10" s="99">
        <v>962733.0</v>
      </c>
      <c r="E10" s="99">
        <v>72770.0</v>
      </c>
      <c r="F10" s="99">
        <v>51529.0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3009108</v>
      </c>
      <c r="D11" s="99">
        <v>2608844.0</v>
      </c>
      <c r="E11" s="99">
        <v>226776.0</v>
      </c>
      <c r="F11" s="99">
        <v>173488.0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2020535</v>
      </c>
      <c r="D12" s="99">
        <v>1716291.0</v>
      </c>
      <c r="E12" s="99">
        <v>195479.0</v>
      </c>
      <c r="F12" s="99">
        <v>108765.0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434574</v>
      </c>
      <c r="D15" s="99">
        <v>359035.0</v>
      </c>
      <c r="E15" s="99">
        <v>62382.0</v>
      </c>
      <c r="F15" s="99">
        <v>13157.0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75353</v>
      </c>
      <c r="D16" s="99">
        <v>0.0</v>
      </c>
      <c r="E16" s="99">
        <v>75353.0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396200</v>
      </c>
      <c r="D18" s="99">
        <v>0.0</v>
      </c>
      <c r="E18" s="99">
        <v>0.0</v>
      </c>
      <c r="F18" s="99">
        <v>396200.0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911392</v>
      </c>
      <c r="D20" s="99">
        <v>876232.0</v>
      </c>
      <c r="E20" s="99">
        <v>19604.0</v>
      </c>
      <c r="F20" s="99">
        <v>15556.0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430370</v>
      </c>
      <c r="D21" s="99">
        <v>304120.0</v>
      </c>
      <c r="E21" s="99">
        <v>113424.0</v>
      </c>
      <c r="F21" s="99">
        <v>12826.0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726906</v>
      </c>
      <c r="D22" s="99">
        <v>285648.0</v>
      </c>
      <c r="E22" s="99">
        <v>33975.0</v>
      </c>
      <c r="F22" s="99">
        <v>407283.0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2019768</v>
      </c>
      <c r="D23" s="99">
        <v>1599651.0</v>
      </c>
      <c r="E23" s="99">
        <v>223121.0</v>
      </c>
      <c r="F23" s="99">
        <v>196996.0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1428678</v>
      </c>
      <c r="D25" s="99">
        <v>1250600.0</v>
      </c>
      <c r="E25" s="99">
        <v>120002.0</v>
      </c>
      <c r="F25" s="99">
        <v>58076.0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1162374</v>
      </c>
      <c r="D26" s="99">
        <v>1084844.0</v>
      </c>
      <c r="E26" s="99">
        <v>56564.0</v>
      </c>
      <c r="F26" s="99">
        <v>20966.0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49969</v>
      </c>
      <c r="D28" s="99">
        <v>32287.0</v>
      </c>
      <c r="E28" s="99">
        <v>5571.0</v>
      </c>
      <c r="F28" s="99">
        <v>12111.0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260268</v>
      </c>
      <c r="D31" s="99">
        <v>221338.0</v>
      </c>
      <c r="E31" s="99">
        <v>25953.0</v>
      </c>
      <c r="F31" s="99">
        <v>12977.0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526025</v>
      </c>
      <c r="D32" s="99">
        <v>378159.0</v>
      </c>
      <c r="E32" s="99">
        <v>120529.0</v>
      </c>
      <c r="F32" s="99">
        <v>27337.0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138</v>
      </c>
      <c r="C34" s="98">
        <f t="shared" si="1"/>
        <v>329596</v>
      </c>
      <c r="D34" s="99">
        <v>122623.0</v>
      </c>
      <c r="E34" s="99">
        <v>16709.0</v>
      </c>
      <c r="F34" s="99">
        <v>190264.0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274998</v>
      </c>
      <c r="D35" s="99">
        <v>274998.0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242</v>
      </c>
      <c r="C36" s="98">
        <f t="shared" si="1"/>
        <v>113711</v>
      </c>
      <c r="D36" s="99">
        <v>93968.0</v>
      </c>
      <c r="E36" s="99">
        <v>14693.0</v>
      </c>
      <c r="F36" s="99">
        <v>5050.0</v>
      </c>
      <c r="G36" s="43"/>
      <c r="H36" s="43"/>
      <c r="I36" s="43"/>
      <c r="J36" s="43"/>
      <c r="K36" s="43"/>
      <c r="L36" s="43"/>
      <c r="M36" s="43"/>
      <c r="N36" s="43"/>
      <c r="O36" s="43"/>
      <c r="P36" s="43"/>
      <c r="Q36" s="43"/>
      <c r="R36" s="43"/>
      <c r="S36" s="43"/>
      <c r="T36" s="43"/>
      <c r="U36" s="43"/>
      <c r="V36" s="43"/>
      <c r="W36" s="43"/>
      <c r="X36" s="43"/>
      <c r="Y36" s="43"/>
      <c r="Z36" s="43"/>
    </row>
    <row r="37">
      <c r="A37" s="45" t="s">
        <v>52</v>
      </c>
      <c r="B37" s="102" t="s">
        <v>140</v>
      </c>
      <c r="C37" s="98">
        <f t="shared" si="1"/>
        <v>4500</v>
      </c>
      <c r="D37" s="99">
        <v>0.0</v>
      </c>
      <c r="E37" s="99">
        <v>4500.0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44080009</v>
      </c>
      <c r="D40" s="103">
        <f t="shared" si="2"/>
        <v>36445115</v>
      </c>
      <c r="E40" s="103">
        <f t="shared" si="2"/>
        <v>4406876</v>
      </c>
      <c r="F40" s="103">
        <f t="shared" si="2"/>
        <v>3228018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PROPUBLICA</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4391641.0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2.2181472E7</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1.627719E7</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37300.0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805197.0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1574641.0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1299994.0</v>
      </c>
      <c r="E12" s="108">
        <f>D11-D12</f>
        <v>274647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3.2721307E7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8825369.0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85514123</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631615.0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9449142.0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10080757</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4.585644E7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2.9576926E7</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75433366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85514123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