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<sst xmlns="http://schemas.openxmlformats.org/spreadsheetml/2006/main" count="873" uniqueCount="255">
  <si>
    <t>YOSEMITE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</si>
  <si>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</si>
  <si>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</si>
  <si>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</si>
  <si>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</si>
  <si>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</si>
  <si>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</si>
  <si>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</si>
  <si>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</si>
  <si>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</si>
  <si>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</si>
  <si>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</si>
  <si>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</si>
  <si>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</si>
  <si>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</si>
  <si>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</si>
  <si>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</si>
  <si>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</si>
  <si>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</si>
  <si>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</si>
  <si>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</si>
  <si>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</si>
  <si>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</si>
  <si>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</si>
  <si>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</si>
  <si>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</si>
  <si>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</si>
  <si>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</si>
  <si>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</si>
  <si>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</si>
  <si>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</si>
  <si>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</si>
  <si>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</si>
  <si>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</si>
  <si>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</si>
  <si>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</si>
  <si>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</si>
  <si>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</si>
  <si>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</si>
  <si>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</si>
  <si>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</si>
  <si>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</si>
  <si>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</si>
  <si>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</si>
  <si>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</si>
  <si>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</si>
  <si>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</si>
  <si>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</si>
  <si>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</si>
  <si>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</si>
  <si>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</si>
  <si>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</si>
  <si>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</si>
  <si>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</si>
  <si>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</si>
  <si>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</si>
  <si>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</si>
  <si>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</si>
  <si>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</si>
  <si>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</si>
  <si>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</si>
  <si>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</si>
  <si>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</si>
  <si>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</si>
  <si>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</si>
  <si>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</si>
  <si>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</si>
  <si>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</si>
  <si>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</si>
  <si>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</si>
  <si>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</si>
  <si>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</si>
  <si>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</si>
  <si>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</si>
  <si>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</si>
  <si>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</si>
  <si>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</si>
  <si>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</si>
  <si>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</si>
  <si>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</si>
  <si>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</si>
  <si>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</si>
  <si>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</si>
  <si>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</si>
  <si>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</si>
  <si>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</si>
  <si>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</si>
  <si>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</si>
  <si>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</si>
  <si>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</si>
  <si>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</si>
  <si>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</si>
  <si>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</si>
  <si>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</si>
  <si>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</si>
  <si>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</si>
  <si>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</si>
  <si>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DONOR EVENTS</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</si>
  <si>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</si>
  <si>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</si>
  <si>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</si>
  <si>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</si>
  <si>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</si>
  <si>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</si>
  <si>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</si>
  <si>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</si>
  <si>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</si>
  <si>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</si>
  <si>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</si>
  <si>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</si>
  <si>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</si>
  <si>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</si>
  <si>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</si>
  <si>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</si>
  <si>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</si>
  <si>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</si>
  <si>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</si>
  <si>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</si>
  <si>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</si>
  <si>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</si>
  <si>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</si>
  <si>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</si>
  <si>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</si>
  <si>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</si>
  <si>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</si>
  <si>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</si>
  <si>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</si>
  <si>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</si>
  <si>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</si>
  <si>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</si>
  <si>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</si>
  <si>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</si>
  <si>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</si>
  <si>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</si>
  <si>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</si>
  <si>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</si>
  <si>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PRINTING &amp; POSTAGE</t>
  </si>
  <si>
    <t>BANK &amp; MERCHANT FEES</t>
  </si>
  <si>
    <t>MEDIA &amp; PUBLICATION PRO</t>
  </si>
  <si>
    <t>TAXES AND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</si>
  <si>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</si>
  <si>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</si>
  <si>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</si>
  <si>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</si>
  <si>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</si>
  <si>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</si>
  <si>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</si>
  <si>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</si>
  <si>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</si>
  <si>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</si>
  <si>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</si>
  <si>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</si>
  <si>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</si>
  <si>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</si>
  <si>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</si>
  <si>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</si>
  <si>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</si>
  <si>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</si>
  <si>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</si>
  <si>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</si>
  <si>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</si>
  <si>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</si>
  <si>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</si>
  <si>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</si>
  <si>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</si>
  <si>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</si>
  <si>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</si>
  <si>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</si>
  <si>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</si>
  <si>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</si>
  <si>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</si>
  <si>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</si>
  <si>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</si>
  <si>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</si>
  <si>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</si>
  <si>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</si>
  <si>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</si>
  <si>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</si>
  <si>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</si>
  <si>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</si>
  <si>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</si>
  <si>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</si>
  <si>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</si>
  <si>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</si>
  <si>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</si>
  <si>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</si>
  <si>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</si>
  <si>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</si>
  <si>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</si>
  <si>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</si>
  <si>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</si>
  <si>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</si>
  <si>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</si>
  <si>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</si>
  <si>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</si>
  <si>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</si>
  <si>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</si>
  <si>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</si>
  <si>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</si>
  <si>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</si>
  <si>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</si>
  <si>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</si>
  <si>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</si>
  <si>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</si>
  <si>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</si>
  <si>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</si>
  <si>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</si>
  <si>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</si>
  <si>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</si>
  <si>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</si>
  <si>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</si>
  <si>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</si>
  <si>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</si>
  <si>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</si>
  <si>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</si>
  <si>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</si>
  <si>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</si>
  <si>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</si>
  <si>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</si>
  <si>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</si>
  <si>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</si>
  <si>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</si>
  <si>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</si>
  <si>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</si>
  <si>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</si>
  <si>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</si>
  <si>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</si>
  <si>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</si>
  <si>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</si>
  <si>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</si>
  <si>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</si>
  <si>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</si>
  <si>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</si>
  <si>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</si>
  <si>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</si>
  <si>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</si>
  <si>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</si>
  <si>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</si>
  <si>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</si>
  <si>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</si>
  <si>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</si>
  <si>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DONOR APPRECIATION EVENTS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</si>
  <si>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</si>
  <si>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</si>
  <si>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DONOR APPRECIATION EVE</t>
  </si>
  <si>
    <t xml:space="preserve"> PRINTING &amp; POSTAGE</t>
  </si>
  <si>
    <t xml:space="preserve"> EQUIP., MAINT &amp; REPAIR</t>
  </si>
  <si>
    <t>TAXES &amp; LICENSES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</si>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</sst>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YOSEMITE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19599742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77924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19521818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1626818.167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15670362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9.632522135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30044948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19599742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1633311.833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18.39510826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21690979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19599742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1633311.833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13.28036604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22.91288817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18765191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23607653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0.7948774493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5026781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1744567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6771348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19599742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0.3454814864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1102853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5026781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0.219395474</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14179489</v>
      </c>
      <c r="E41" s="164">
        <f t="shared" ref="E41:E44" si="1">D41/$D$44</f>
        <v>0.7234528393</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2074555</v>
      </c>
      <c r="E42" s="164">
        <f t="shared" si="1"/>
        <v>0.1058460361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3345698</v>
      </c>
      <c r="E43" s="164">
        <f t="shared" si="1"/>
        <v>0.1707011245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19599742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19414427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3345698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5.802803182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19186590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4460315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4.301622195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46146078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YOSEMITE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743714.0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2.3027116E7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1294282.0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23770830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1528322.0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1528322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1267602.0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23880.0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105404.0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185073.0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-79669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-79669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2714266.0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2583758.0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130508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130508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4862479.0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2573904.0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2288575</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244</v>
      </c>
      <c r="D39" s="74"/>
      <c r="E39" s="48">
        <v>133784.0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2598.0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136382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29066430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YOSEMITE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10598979</v>
      </c>
      <c r="D3" s="99">
        <v>1.0598979E7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826250</v>
      </c>
      <c r="D7" s="99">
        <v>133520.0</v>
      </c>
      <c r="E7" s="99">
        <v>374142.0</v>
      </c>
      <c r="F7" s="99">
        <v>318588.0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4929851</v>
      </c>
      <c r="D9" s="99">
        <v>4011292.0</v>
      </c>
      <c r="E9" s="99">
        <v>151278.0</v>
      </c>
      <c r="F9" s="99">
        <v>767281.0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310394</v>
      </c>
      <c r="D10" s="99">
        <v>209001.0</v>
      </c>
      <c r="E10" s="99">
        <v>33063.0</v>
      </c>
      <c r="F10" s="99">
        <v>68330.0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894120</v>
      </c>
      <c r="D11" s="99">
        <v>630575.0</v>
      </c>
      <c r="E11" s="99">
        <v>111722.0</v>
      </c>
      <c r="F11" s="99">
        <v>151823.0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549323</v>
      </c>
      <c r="D12" s="99">
        <v>420704.0</v>
      </c>
      <c r="E12" s="99">
        <v>41941.0</v>
      </c>
      <c r="F12" s="99">
        <v>86678.0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5138</v>
      </c>
      <c r="D15" s="99">
        <v>0.0</v>
      </c>
      <c r="E15" s="99">
        <v>2620.0</v>
      </c>
      <c r="F15" s="99">
        <v>2518.0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57435</v>
      </c>
      <c r="D16" s="99">
        <v>0.0</v>
      </c>
      <c r="E16" s="99">
        <v>57435.0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277648</v>
      </c>
      <c r="D18" s="99">
        <v>0.0</v>
      </c>
      <c r="E18" s="99">
        <v>0.0</v>
      </c>
      <c r="F18" s="99">
        <v>277648.0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113860</v>
      </c>
      <c r="D19" s="99">
        <v>0.0</v>
      </c>
      <c r="E19" s="99">
        <v>113860.0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897700</v>
      </c>
      <c r="D20" s="99">
        <v>402376.0</v>
      </c>
      <c r="E20" s="99">
        <v>258992.0</v>
      </c>
      <c r="F20" s="99">
        <v>236332.0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1157430</v>
      </c>
      <c r="D21" s="99">
        <v>1157430.0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191437</v>
      </c>
      <c r="D22" s="99">
        <v>147389.0</v>
      </c>
      <c r="E22" s="99">
        <v>17954.0</v>
      </c>
      <c r="F22" s="99">
        <v>26094.0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437878</v>
      </c>
      <c r="D23" s="99">
        <v>275545.0</v>
      </c>
      <c r="E23" s="99">
        <v>70175.0</v>
      </c>
      <c r="F23" s="99">
        <v>92158.0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199599</v>
      </c>
      <c r="D25" s="99">
        <v>151847.0</v>
      </c>
      <c r="E25" s="99">
        <v>11631.0</v>
      </c>
      <c r="F25" s="99">
        <v>36121.0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224497</v>
      </c>
      <c r="D26" s="99">
        <v>89675.0</v>
      </c>
      <c r="E26" s="99">
        <v>103805.0</v>
      </c>
      <c r="F26" s="99">
        <v>31017.0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344713</v>
      </c>
      <c r="D28" s="99">
        <v>166845.0</v>
      </c>
      <c r="E28" s="99">
        <v>132116.0</v>
      </c>
      <c r="F28" s="99">
        <v>45752.0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14905</v>
      </c>
      <c r="D31" s="99">
        <v>664.0</v>
      </c>
      <c r="E31" s="99">
        <v>14241.0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52684</v>
      </c>
      <c r="D32" s="99">
        <v>41716.0</v>
      </c>
      <c r="E32" s="99">
        <v>2632.0</v>
      </c>
      <c r="F32" s="99">
        <v>8336.0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245</v>
      </c>
      <c r="C34" s="98">
        <f t="shared" si="1"/>
        <v>1909592</v>
      </c>
      <c r="D34" s="99">
        <v>137552.0</v>
      </c>
      <c r="E34" s="99">
        <v>56332.0</v>
      </c>
      <c r="F34" s="99">
        <v>1715708.0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324434</v>
      </c>
      <c r="D35" s="99">
        <v>186529.0</v>
      </c>
      <c r="E35" s="99">
        <v>35487.0</v>
      </c>
      <c r="F35" s="99">
        <v>102418.0</v>
      </c>
      <c r="G35" s="43"/>
      <c r="H35" s="43"/>
      <c r="I35" s="43"/>
      <c r="J35" s="43"/>
      <c r="K35" s="43"/>
      <c r="L35" s="43"/>
      <c r="M35" s="43"/>
      <c r="N35" s="43"/>
      <c r="O35" s="43"/>
      <c r="P35" s="43"/>
      <c r="Q35" s="43"/>
      <c r="R35" s="43"/>
      <c r="S35" s="43"/>
      <c r="T35" s="43"/>
      <c r="U35" s="43"/>
      <c r="V35" s="43"/>
      <c r="W35" s="43"/>
      <c r="X35" s="43"/>
      <c r="Y35" s="43"/>
      <c r="Z35" s="43"/>
    </row>
    <row r="36">
      <c r="A36" s="45" t="s">
        <v>50</v>
      </c>
      <c r="B36" s="102" t="s">
        <v>246</v>
      </c>
      <c r="C36" s="98">
        <f t="shared" si="1"/>
        <v>54556</v>
      </c>
      <c r="D36" s="99">
        <v>32875.0</v>
      </c>
      <c r="E36" s="99">
        <v>14674.0</v>
      </c>
      <c r="F36" s="99">
        <v>7007.0</v>
      </c>
      <c r="G36" s="43"/>
      <c r="H36" s="43"/>
      <c r="I36" s="43"/>
      <c r="J36" s="43"/>
      <c r="K36" s="43"/>
      <c r="L36" s="43"/>
      <c r="M36" s="43"/>
      <c r="N36" s="43"/>
      <c r="O36" s="43"/>
      <c r="P36" s="43"/>
      <c r="Q36" s="43"/>
      <c r="R36" s="43"/>
      <c r="S36" s="43"/>
      <c r="T36" s="43"/>
      <c r="U36" s="43"/>
      <c r="V36" s="43"/>
      <c r="W36" s="43"/>
      <c r="X36" s="43"/>
      <c r="Y36" s="43"/>
      <c r="Z36" s="43"/>
    </row>
    <row r="37">
      <c r="A37" s="45" t="s">
        <v>52</v>
      </c>
      <c r="B37" s="102" t="s">
        <v>247</v>
      </c>
      <c r="C37" s="98">
        <f t="shared" si="1"/>
        <v>50360</v>
      </c>
      <c r="D37" s="99">
        <v>3728.0</v>
      </c>
      <c r="E37" s="99">
        <v>34977.0</v>
      </c>
      <c r="F37" s="99">
        <v>11655.0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32630</v>
      </c>
      <c r="D38" s="99">
        <v>20042.0</v>
      </c>
      <c r="E38" s="99">
        <v>6260.0</v>
      </c>
      <c r="F38" s="99">
        <v>6328.0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24455413</v>
      </c>
      <c r="D40" s="103">
        <f t="shared" si="2"/>
        <v>18818284</v>
      </c>
      <c r="E40" s="103">
        <f t="shared" si="2"/>
        <v>1645337</v>
      </c>
      <c r="F40" s="103">
        <f t="shared" si="2"/>
        <v>3991792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YOSEMITE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1.3311815E7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6393043.0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2343997.0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123940.0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849932.0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1009150.0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5515356.0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493781.0</v>
      </c>
      <c r="E12" s="108">
        <f>D11-D12</f>
        <v>5021575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1.9204322E7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3473637.0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420723.0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52152134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1410157.0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4322524.0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397158.0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6129839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3.0978693E7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1.5043602E7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46022295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52152134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YOSEMITE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24455413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14905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24440508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2036709</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19704858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9.67485193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30978693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24455413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2037951.083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15.20090117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22677959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24455413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2037951.083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11.12782303</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20.80267496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23027116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29066430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0.792223744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5756101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1753837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7509938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24455413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0.3070869423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1204514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5756101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0.2092586631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248</v>
      </c>
      <c r="D41" s="75">
        <f>'Expenses 2024'!D40</f>
        <v>18818284</v>
      </c>
      <c r="E41" s="164">
        <f t="shared" ref="E41:E44" si="1">D41/$D$44</f>
        <v>0.7694936086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1645337</v>
      </c>
      <c r="E42" s="164">
        <f t="shared" si="1"/>
        <v>0.06727905188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3991792</v>
      </c>
      <c r="E43" s="164">
        <f t="shared" si="1"/>
        <v>0.1632273395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24455413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23770830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3991792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5.95492701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24031877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5732681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4.192083425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52152134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YOSEMITE FOUNDATION</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183</v>
      </c>
      <c r="D5" s="176">
        <f>'Ratios 2022'!D8</f>
        <v>8.507140185</v>
      </c>
      <c r="E5" s="176">
        <f>'Ratios 2023'!D8</f>
        <v>9.632522135</v>
      </c>
      <c r="F5" s="176">
        <f>'Ratios 2024'!D8</f>
        <v>9.67485193</v>
      </c>
      <c r="G5" s="176">
        <f>average(D5:F5)</f>
        <v>9.27150475</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191</v>
      </c>
      <c r="D10" s="148">
        <f>'Ratios 2022'!D14</f>
        <v>19.46424984</v>
      </c>
      <c r="E10" s="148">
        <f>'Ratios 2023'!D14</f>
        <v>18.39510826</v>
      </c>
      <c r="F10" s="148">
        <f>'Ratios 2024'!D14</f>
        <v>15.20090117</v>
      </c>
      <c r="G10" s="176">
        <f>average(D10:F10)</f>
        <v>17.68675309</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11.80317324</v>
      </c>
      <c r="E15" s="179">
        <f>'Ratios 2023'!D20</f>
        <v>13.28036604</v>
      </c>
      <c r="F15" s="179">
        <f>'Ratios 2024'!D20</f>
        <v>11.12782303</v>
      </c>
      <c r="G15" s="176">
        <f>average(D15:F15)</f>
        <v>12.0704541</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0.8774084092</v>
      </c>
      <c r="E20" s="162">
        <f>'Ratios 2023'!D26</f>
        <v>0.7948774493</v>
      </c>
      <c r="F20" s="162">
        <f>'Ratios 2024'!D26</f>
        <v>0.792223744</v>
      </c>
      <c r="G20" s="180">
        <f>average(D20:F20)</f>
        <v>0.8215032008</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0.318096455</v>
      </c>
      <c r="E25" s="162">
        <f>'Ratios 2023'!D33</f>
        <v>0.3454814864</v>
      </c>
      <c r="F25" s="162">
        <f>'Ratios 2024'!D33</f>
        <v>0.3070869423</v>
      </c>
      <c r="G25" s="180">
        <f>average(D25:F25)</f>
        <v>0.3235549612</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0.1487342184</v>
      </c>
      <c r="E30" s="162">
        <f>'Ratios 2023'!D38</f>
        <v>0.219395474</v>
      </c>
      <c r="F30" s="162">
        <f>'Ratios 2024'!D38</f>
        <v>0.2092586631</v>
      </c>
      <c r="G30" s="180">
        <f>average(D30:F30)</f>
        <v>0.1924627852</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0.717549822</v>
      </c>
      <c r="E35" s="162">
        <f>'Ratios 2023'!E41</f>
        <v>0.7234528393</v>
      </c>
      <c r="F35" s="162">
        <f>'Ratios 2024'!E41</f>
        <v>0.7694936086</v>
      </c>
      <c r="G35" s="180">
        <f t="shared" ref="G35:G37" si="1">average(D35:F35)</f>
        <v>0.73683209</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0.09513871991</v>
      </c>
      <c r="E36" s="162">
        <f>'Ratios 2023'!E42</f>
        <v>0.1058460361</v>
      </c>
      <c r="F36" s="162">
        <f>'Ratios 2024'!E42</f>
        <v>0.06727905188</v>
      </c>
      <c r="G36" s="180">
        <f t="shared" si="1"/>
        <v>0.08942126931</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0.1873114581</v>
      </c>
      <c r="E37" s="162">
        <f>'Ratios 2023'!E43</f>
        <v>0.1707011245</v>
      </c>
      <c r="F37" s="162">
        <f>'Ratios 2024'!E43</f>
        <v>0.1632273395</v>
      </c>
      <c r="G37" s="180">
        <f t="shared" si="1"/>
        <v>0.1737466407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6.372514958</v>
      </c>
      <c r="E42" s="165">
        <f>'Ratios 2023'!D49</f>
        <v>5.802803182</v>
      </c>
      <c r="F42" s="165">
        <f>'Ratios 2024'!D49</f>
        <v>5.95492701</v>
      </c>
      <c r="G42" s="182">
        <f>average(D42:F42)</f>
        <v>6.04341505</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4.156701051</v>
      </c>
      <c r="E47" s="148">
        <f>'Ratios 2023'!D54</f>
        <v>4.301622195</v>
      </c>
      <c r="F47" s="148">
        <f>'Ratios 2024'!D54</f>
        <v>4.192083425</v>
      </c>
      <c r="G47" s="176">
        <f>average(D47:F47)</f>
        <v>4.216802224</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YOSEMITE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YOSEMITE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2.1005224E7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678639.0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21005224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1393029.0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1393029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419018.0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67330.0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152181.0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-84851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-84851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7593922.0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7813169.0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-219247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-219247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3285523.0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1905700.0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1379823</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41280.0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5800.0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47080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23940076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YOSEMITE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6100052</v>
      </c>
      <c r="D3" s="99">
        <v>6100052.0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1006244</v>
      </c>
      <c r="D7" s="99">
        <v>229161.0</v>
      </c>
      <c r="E7" s="99">
        <v>440798.0</v>
      </c>
      <c r="F7" s="99">
        <v>336285.0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3452266</v>
      </c>
      <c r="D9" s="99">
        <v>2862977.0</v>
      </c>
      <c r="E9" s="99">
        <v>372883.0</v>
      </c>
      <c r="F9" s="99">
        <v>216406.0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169512</v>
      </c>
      <c r="D10" s="99">
        <v>142385.0</v>
      </c>
      <c r="E10" s="99">
        <v>18000.0</v>
      </c>
      <c r="F10" s="99">
        <v>9127.0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493621</v>
      </c>
      <c r="D11" s="99">
        <v>398542.0</v>
      </c>
      <c r="E11" s="99">
        <v>58229.0</v>
      </c>
      <c r="F11" s="99">
        <v>36850.0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476074</v>
      </c>
      <c r="D12" s="99">
        <v>275517.0</v>
      </c>
      <c r="E12" s="99">
        <v>84328.0</v>
      </c>
      <c r="F12" s="99">
        <v>116229.0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138353</v>
      </c>
      <c r="D15" s="99">
        <v>0.0</v>
      </c>
      <c r="E15" s="99">
        <v>20075.0</v>
      </c>
      <c r="F15" s="99">
        <v>118278.0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60333</v>
      </c>
      <c r="D16" s="99">
        <v>0.0</v>
      </c>
      <c r="E16" s="99">
        <v>60333.0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229250</v>
      </c>
      <c r="D18" s="99">
        <v>0.0</v>
      </c>
      <c r="E18" s="99">
        <v>0.0</v>
      </c>
      <c r="F18" s="99">
        <v>229250.0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91824</v>
      </c>
      <c r="D19" s="99">
        <v>0.0</v>
      </c>
      <c r="E19" s="99">
        <v>91824.0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814482</v>
      </c>
      <c r="D20" s="99">
        <v>427950.0</v>
      </c>
      <c r="E20" s="99">
        <v>167357.0</v>
      </c>
      <c r="F20" s="99">
        <v>219175.0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869845</v>
      </c>
      <c r="D21" s="99">
        <v>869575.0</v>
      </c>
      <c r="E21" s="99">
        <v>270.0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529409</v>
      </c>
      <c r="D22" s="99">
        <v>346189.0</v>
      </c>
      <c r="E22" s="99">
        <v>77392.0</v>
      </c>
      <c r="F22" s="99">
        <v>105828.0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220761</v>
      </c>
      <c r="D23" s="99">
        <v>163746.0</v>
      </c>
      <c r="E23" s="99">
        <v>20444.0</v>
      </c>
      <c r="F23" s="99">
        <v>36571.0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41657</v>
      </c>
      <c r="D25" s="99">
        <v>36733.0</v>
      </c>
      <c r="E25" s="99">
        <v>2477.0</v>
      </c>
      <c r="F25" s="99">
        <v>2447.0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162634</v>
      </c>
      <c r="D26" s="99">
        <v>89913.0</v>
      </c>
      <c r="E26" s="99">
        <v>58094.0</v>
      </c>
      <c r="F26" s="99">
        <v>14627.0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181619</v>
      </c>
      <c r="D28" s="99">
        <v>68921.0</v>
      </c>
      <c r="E28" s="99">
        <v>107049.0</v>
      </c>
      <c r="F28" s="99">
        <v>5649.0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40649</v>
      </c>
      <c r="D31" s="99">
        <v>25322.0</v>
      </c>
      <c r="E31" s="99">
        <v>11049.0</v>
      </c>
      <c r="F31" s="99">
        <v>4278.0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50743</v>
      </c>
      <c r="D32" s="99">
        <v>39724.0</v>
      </c>
      <c r="E32" s="99">
        <v>2928.0</v>
      </c>
      <c r="F32" s="99">
        <v>8091.0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1924226</v>
      </c>
      <c r="D34" s="99">
        <v>187708.0</v>
      </c>
      <c r="E34" s="99">
        <v>10427.0</v>
      </c>
      <c r="F34" s="99">
        <v>1726091.0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207309</v>
      </c>
      <c r="D35" s="99">
        <v>99324.0</v>
      </c>
      <c r="E35" s="99">
        <v>17871.0</v>
      </c>
      <c r="F35" s="99">
        <v>90114.0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190344</v>
      </c>
      <c r="D36" s="99">
        <v>190344.0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53410</v>
      </c>
      <c r="D37" s="99">
        <v>7868.0</v>
      </c>
      <c r="E37" s="99">
        <v>33700.0</v>
      </c>
      <c r="F37" s="99">
        <v>11842.0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92929</v>
      </c>
      <c r="D38" s="99">
        <v>65165.0</v>
      </c>
      <c r="E38" s="99">
        <v>18680.0</v>
      </c>
      <c r="F38" s="99">
        <v>9084.0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17597546</v>
      </c>
      <c r="D40" s="103">
        <f t="shared" si="2"/>
        <v>12627116</v>
      </c>
      <c r="E40" s="103">
        <f t="shared" si="2"/>
        <v>1674208</v>
      </c>
      <c r="F40" s="103">
        <f t="shared" si="2"/>
        <v>3296222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YOSEMITE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1.2419331E7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27251.0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4298510.0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76018.0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657629.0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701308.0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5305976.0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560274.0</v>
      </c>
      <c r="E12" s="108">
        <f>D11-D12</f>
        <v>4745702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1.7179002E7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129905.0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784862.0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41019518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1177496.0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3196176.0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794659.0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5168331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2.8543586E7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7307601.0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35851187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41019518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YOSEMITE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17597546</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40649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17556897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1463074.75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12446582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8.507140185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28543586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17597546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1466462.167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19.46424984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17308907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17597546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1466462.167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11.80317324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20.31031342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21005224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23940076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0.8774084092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4458510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1139207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5597717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17597546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0.318096455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663133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4458510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0.1487342184</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12627116</v>
      </c>
      <c r="E41" s="164">
        <f t="shared" ref="E41:E44" si="1">D41/$D$44</f>
        <v>0.717549822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1674208</v>
      </c>
      <c r="E42" s="164">
        <f t="shared" si="1"/>
        <v>0.09513871991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3296222</v>
      </c>
      <c r="E43" s="164">
        <f t="shared" si="1"/>
        <v>0.1873114581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17597546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21005224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3296222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6.372514958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18180047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4373672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4.156701051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41019518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YOSEMITE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649236.0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1.8765191E7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207379.0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19414427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1375998.0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1375998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968481.0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600.0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81722.0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157363.0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-75641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-75641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4359533.0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4413250.0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-53717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-53717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461861.0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397623.0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64238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4181477.0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2322327.0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1859150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241</v>
      </c>
      <c r="D39" s="74"/>
      <c r="E39" s="48">
        <v>54117.0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54117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23607653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YOSEMITE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6820822</v>
      </c>
      <c r="D3" s="99">
        <v>6820822.0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855467</v>
      </c>
      <c r="D7" s="99">
        <v>149865.0</v>
      </c>
      <c r="E7" s="99">
        <v>384545.0</v>
      </c>
      <c r="F7" s="99">
        <v>321057.0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4171314</v>
      </c>
      <c r="D9" s="99">
        <v>3376359.0</v>
      </c>
      <c r="E9" s="99">
        <v>512544.0</v>
      </c>
      <c r="F9" s="99">
        <v>282411.0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271249</v>
      </c>
      <c r="D10" s="99">
        <v>184155.0</v>
      </c>
      <c r="E10" s="99">
        <v>52067.0</v>
      </c>
      <c r="F10" s="99">
        <v>35027.0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831604</v>
      </c>
      <c r="D11" s="99">
        <v>493141.0</v>
      </c>
      <c r="E11" s="99">
        <v>159487.0</v>
      </c>
      <c r="F11" s="99">
        <v>178976.0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641714</v>
      </c>
      <c r="D12" s="99">
        <v>484419.0</v>
      </c>
      <c r="E12" s="99">
        <v>94035.0</v>
      </c>
      <c r="F12" s="99">
        <v>63260.0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10768</v>
      </c>
      <c r="D15" s="99">
        <v>0.0</v>
      </c>
      <c r="E15" s="99">
        <v>4100.0</v>
      </c>
      <c r="F15" s="99">
        <v>6668.0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66067</v>
      </c>
      <c r="D16" s="99">
        <v>300.0</v>
      </c>
      <c r="E16" s="99">
        <v>65767.0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180000</v>
      </c>
      <c r="D18" s="99">
        <v>0.0</v>
      </c>
      <c r="E18" s="99">
        <v>0.0</v>
      </c>
      <c r="F18" s="99">
        <v>180000.0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98931</v>
      </c>
      <c r="D19" s="99">
        <v>0.0</v>
      </c>
      <c r="E19" s="99">
        <v>98931.0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968046</v>
      </c>
      <c r="D20" s="99">
        <v>422975.0</v>
      </c>
      <c r="E20" s="99">
        <v>386837.0</v>
      </c>
      <c r="F20" s="99">
        <v>158234.0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1012937</v>
      </c>
      <c r="D21" s="99">
        <v>1012713.0</v>
      </c>
      <c r="E21" s="99">
        <v>21.0</v>
      </c>
      <c r="F21" s="99">
        <v>203.0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323981</v>
      </c>
      <c r="D22" s="99">
        <v>142979.0</v>
      </c>
      <c r="E22" s="99">
        <v>69527.0</v>
      </c>
      <c r="F22" s="99">
        <v>111475.0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300405</v>
      </c>
      <c r="D23" s="99">
        <v>243763.0</v>
      </c>
      <c r="E23" s="99">
        <v>12549.0</v>
      </c>
      <c r="F23" s="99">
        <v>44093.0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39805</v>
      </c>
      <c r="D24" s="99">
        <v>39805.0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83169</v>
      </c>
      <c r="D25" s="99">
        <v>34093.0</v>
      </c>
      <c r="E25" s="99">
        <v>12950.0</v>
      </c>
      <c r="F25" s="99">
        <v>36126.0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164359</v>
      </c>
      <c r="D26" s="99">
        <v>77747.0</v>
      </c>
      <c r="E26" s="99">
        <v>68592.0</v>
      </c>
      <c r="F26" s="99">
        <v>18020.0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106915</v>
      </c>
      <c r="D28" s="99">
        <v>53538.0</v>
      </c>
      <c r="E28" s="99">
        <v>52951.0</v>
      </c>
      <c r="F28" s="99">
        <v>426.0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77924</v>
      </c>
      <c r="D31" s="99">
        <v>69811.0</v>
      </c>
      <c r="E31" s="99">
        <v>6414.0</v>
      </c>
      <c r="F31" s="99">
        <v>1699.0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73103</v>
      </c>
      <c r="D32" s="99">
        <v>61562.0</v>
      </c>
      <c r="E32" s="99">
        <v>2770.0</v>
      </c>
      <c r="F32" s="99">
        <v>8771.0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2049214</v>
      </c>
      <c r="D34" s="99">
        <v>242437.0</v>
      </c>
      <c r="E34" s="99">
        <v>11204.0</v>
      </c>
      <c r="F34" s="99">
        <v>1795573.0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252876</v>
      </c>
      <c r="D35" s="99">
        <v>166624.0</v>
      </c>
      <c r="E35" s="99">
        <v>7775.0</v>
      </c>
      <c r="F35" s="99">
        <v>78477.0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72571</v>
      </c>
      <c r="D36" s="99">
        <v>72571.0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60630</v>
      </c>
      <c r="D37" s="99">
        <v>16854.0</v>
      </c>
      <c r="E37" s="99">
        <v>34648.0</v>
      </c>
      <c r="F37" s="99">
        <v>9128.0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65871</v>
      </c>
      <c r="D38" s="99">
        <v>12956.0</v>
      </c>
      <c r="E38" s="99">
        <v>36841.0</v>
      </c>
      <c r="F38" s="99">
        <v>16074.0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19599742</v>
      </c>
      <c r="D40" s="103">
        <f t="shared" si="2"/>
        <v>14179489</v>
      </c>
      <c r="E40" s="103">
        <f t="shared" si="2"/>
        <v>2074555</v>
      </c>
      <c r="F40" s="103">
        <f t="shared" si="2"/>
        <v>3345698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YOSEMITE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9782116.0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5888246.0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1919324.0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101095.0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818047.0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677762.0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5294903.0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638199.0</v>
      </c>
      <c r="E12" s="108">
        <f>D11-D12</f>
        <v>4656704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1.8387769E7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3303210.0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611805.0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46146078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1571388.0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2888927.0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607999.0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5068314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3.0044948E7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1.1032816E7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41077764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46146078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