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<sst xmlns="http://schemas.openxmlformats.org/spreadsheetml/2006/main" count="867" uniqueCount="251">
  <si>
    <t>FAMILY TREE CLINIC</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</si>
  <si>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</si>
  <si>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</si>
  <si>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</si>
  <si>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</si>
  <si>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</si>
  <si>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</si>
  <si>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</si>
  <si>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</si>
  <si>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</si>
  <si>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</si>
  <si>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</si>
  <si>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</si>
  <si>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</si>
  <si>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</si>
  <si>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</si>
  <si>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</si>
  <si>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</si>
  <si>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</si>
  <si>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</si>
  <si>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</si>
  <si>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</si>
  <si>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</si>
  <si>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</si>
  <si>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</si>
  <si>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</si>
  <si>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</si>
  <si>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</si>
  <si>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</si>
  <si>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</si>
  <si>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</si>
  <si>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</si>
  <si>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</si>
  <si>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</si>
  <si>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</si>
  <si>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</si>
  <si>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</si>
  <si>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</si>
  <si>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</si>
  <si>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</si>
  <si>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</si>
  <si>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</si>
  <si>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</si>
  <si>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</si>
  <si>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</si>
  <si>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</si>
  <si>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</si>
  <si>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</si>
  <si>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</si>
  <si>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</si>
  <si>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</si>
  <si>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</si>
  <si>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</si>
  <si>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</si>
  <si>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</si>
  <si>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</si>
  <si>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</si>
  <si>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</si>
  <si>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</si>
  <si>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</si>
  <si>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</si>
  <si>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</si>
  <si>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</si>
  <si>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</si>
  <si>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Clinic Revenue</t>
  </si>
  <si>
    <t>Other Earned Income</t>
  </si>
  <si>
    <t>Speaker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</si>
  <si>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</si>
  <si>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</si>
  <si>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</si>
  <si>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</si>
  <si>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</si>
  <si>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</si>
  <si>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</si>
  <si>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</si>
  <si>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</si>
  <si>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</si>
  <si>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</si>
  <si>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</si>
  <si>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</si>
  <si>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</si>
  <si>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</si>
  <si>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</si>
  <si>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</si>
  <si>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</si>
  <si>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</si>
  <si>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</si>
  <si>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</si>
  <si>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</si>
  <si>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</si>
  <si>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</si>
  <si>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</si>
  <si>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</si>
  <si>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</si>
  <si>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</si>
  <si>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</si>
  <si>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</si>
  <si>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</si>
  <si>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</si>
  <si>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</si>
  <si>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</si>
  <si>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</si>
  <si>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</si>
  <si>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</si>
  <si>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</si>
  <si>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</si>
  <si>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</si>
  <si>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</si>
  <si>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</si>
  <si>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</si>
  <si>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</si>
  <si>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</si>
  <si>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</si>
  <si>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</si>
  <si>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</si>
  <si>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</si>
  <si>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</si>
  <si>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</si>
  <si>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</si>
  <si>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</si>
  <si>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</si>
  <si>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</si>
  <si>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</si>
  <si>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</si>
  <si>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</si>
  <si>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</si>
  <si>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</si>
  <si>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</si>
  <si>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</si>
  <si>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</si>
  <si>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</si>
  <si>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</si>
  <si>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</si>
  <si>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</si>
  <si>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</si>
  <si>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</si>
  <si>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Medical anSd Lab Supplies</t>
  </si>
  <si>
    <t xml:space="preserve">Miscellaneous </t>
  </si>
  <si>
    <t xml:space="preserve">Program Supplies </t>
  </si>
  <si>
    <t xml:space="preserve">Lab Test Fees </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</si>
  <si>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</si>
  <si>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</si>
  <si>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</si>
  <si>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</si>
  <si>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</si>
  <si>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</si>
  <si>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</si>
  <si>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</si>
  <si>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</si>
  <si>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</si>
  <si>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</si>
  <si>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</si>
  <si>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</si>
  <si>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</si>
  <si>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</si>
  <si>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</si>
  <si>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</si>
  <si>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</si>
  <si>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</si>
  <si>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</si>
  <si>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</si>
  <si>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</si>
  <si>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</si>
  <si>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</si>
  <si>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</si>
  <si>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</si>
  <si>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</si>
  <si>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</si>
  <si>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</si>
  <si>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</si>
  <si>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</si>
  <si>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</si>
  <si>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</si>
  <si>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</si>
  <si>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</si>
  <si>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</si>
  <si>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</si>
  <si>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</si>
  <si>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</si>
  <si>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</si>
  <si>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</si>
  <si>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</si>
  <si>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</si>
  <si>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</si>
  <si>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</si>
  <si>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</si>
  <si>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</si>
  <si>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</si>
  <si>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</si>
  <si>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</si>
  <si>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</si>
  <si>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</si>
  <si>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</si>
  <si>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</si>
  <si>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</si>
  <si>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</si>
  <si>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</si>
  <si>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</si>
  <si>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</si>
  <si>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</si>
  <si>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</si>
  <si>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</si>
  <si>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</si>
  <si>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</si>
  <si>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</si>
  <si>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</si>
  <si>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</si>
  <si>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</si>
  <si>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</si>
  <si>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</si>
  <si>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</si>
  <si>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</si>
  <si>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</si>
  <si>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</si>
  <si>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</si>
  <si>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</si>
  <si>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</si>
  <si>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</si>
  <si>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</si>
  <si>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</si>
  <si>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</si>
  <si>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</si>
  <si>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</si>
  <si>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</si>
  <si>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</si>
  <si>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</si>
  <si>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</si>
  <si>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</si>
  <si>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</si>
  <si>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</si>
  <si>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</si>
  <si>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</si>
  <si>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</si>
  <si>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</si>
  <si>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</si>
  <si>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</si>
  <si>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</si>
  <si>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</si>
  <si>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</si>
  <si>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</si>
  <si>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Other Program Income</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</si>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</sst>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FAMILY TREE CLINIC</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2023'!C40</f>
        <v>4009519</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2023'!C31</f>
        <v>209345</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3800174</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316681.1667</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2023'!E2+'Balance Sheet 2023'!E3</f>
        <v>1302788</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4.113878996</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2023'!E30</f>
        <v>2653432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2023'!C40</f>
        <v>4009519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334126.5833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7.941397459</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2023'!C40</f>
        <v>4009519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334126.5833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4.113878996</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2023'!E2:E7,'Revenues 2023'!F10:F15)</f>
        <v>1734608</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2023'!F44</f>
        <v>3833746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0.4524577267</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2023'!C7:C9)</f>
        <v>2327557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2023'!C10:C12)</f>
        <v>430037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2757594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2023'!C40</f>
        <v>4009519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0.6877617989</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2023'!C10:C11)</f>
        <v>259593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2023'!C7:C9)</f>
        <v>2327557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0.1115302439</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242</v>
      </c>
      <c r="D41" s="75">
        <f>'Expenses 2023'!D40</f>
        <v>3263497</v>
      </c>
      <c r="E41" s="164">
        <f t="shared" ref="E41:E44" si="1">D41/$D$44</f>
        <v>0.8139372828</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2023'!E40</f>
        <v>508098</v>
      </c>
      <c r="E42" s="164">
        <f t="shared" si="1"/>
        <v>0.1267229311</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2023'!F40</f>
        <v>237924</v>
      </c>
      <c r="E43" s="164">
        <f t="shared" si="1"/>
        <v>0.05933978614</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4009519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2023'!F9</f>
        <v>2725162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2023'!F40</f>
        <v>237924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D47/D48</f>
        <v>11.45391806</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2023'!E2:E10)</f>
        <v>2700191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2023'!E19:E22)</f>
        <v>1084915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2.488850279</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2023'!E25:E26)</f>
        <v>4997112</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2023'!E18</f>
        <v>10053410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0.4970564217</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FAMILY TREE CLINIC</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1666634.0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958019.0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5723.0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2624653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1511316.0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66</v>
      </c>
      <c r="D11" s="61"/>
      <c r="E11" s="61"/>
      <c r="F11" s="62">
        <v>62205.0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240</v>
      </c>
      <c r="D12" s="61"/>
      <c r="E12" s="61"/>
      <c r="F12" s="62">
        <v>12111.0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1585632</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2772.0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23330.0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23330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23330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4236387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FAMILY TREE CLINIC</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251692</v>
      </c>
      <c r="D7" s="99">
        <v>208516.0</v>
      </c>
      <c r="E7" s="99">
        <v>29733.0</v>
      </c>
      <c r="F7" s="99">
        <v>13443.0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2547935</v>
      </c>
      <c r="D9" s="99">
        <v>2106846.0</v>
      </c>
      <c r="E9" s="99">
        <v>302285.0</v>
      </c>
      <c r="F9" s="99">
        <v>138804.0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32277</v>
      </c>
      <c r="D10" s="99">
        <v>28109.0</v>
      </c>
      <c r="E10" s="99">
        <v>3252.0</v>
      </c>
      <c r="F10" s="99">
        <v>916.0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301981</v>
      </c>
      <c r="D11" s="99">
        <v>252242.0</v>
      </c>
      <c r="E11" s="99">
        <v>35232.0</v>
      </c>
      <c r="F11" s="99">
        <v>14507.0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204122</v>
      </c>
      <c r="D12" s="99">
        <v>168977.0</v>
      </c>
      <c r="E12" s="99">
        <v>24068.0</v>
      </c>
      <c r="F12" s="99">
        <v>11077.0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25940</v>
      </c>
      <c r="D16" s="99">
        <v>0.0</v>
      </c>
      <c r="E16" s="99">
        <v>25940.0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6000</v>
      </c>
      <c r="D17" s="99">
        <v>0.0</v>
      </c>
      <c r="E17" s="99">
        <v>0.0</v>
      </c>
      <c r="F17" s="99">
        <v>6000.0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181411</v>
      </c>
      <c r="D20" s="99">
        <v>170594.0</v>
      </c>
      <c r="E20" s="99">
        <v>5837.0</v>
      </c>
      <c r="F20" s="99">
        <v>4980.0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62660</v>
      </c>
      <c r="D21" s="99">
        <v>61724.0</v>
      </c>
      <c r="E21" s="99">
        <v>327.0</v>
      </c>
      <c r="F21" s="99">
        <v>609.0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52289</v>
      </c>
      <c r="D22" s="99">
        <v>40081.0</v>
      </c>
      <c r="E22" s="99">
        <v>3487.0</v>
      </c>
      <c r="F22" s="99">
        <v>8721.0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135405</v>
      </c>
      <c r="D23" s="99">
        <v>126455.0</v>
      </c>
      <c r="E23" s="99">
        <v>6698.0</v>
      </c>
      <c r="F23" s="99">
        <v>2252.0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10800</v>
      </c>
      <c r="D25" s="99">
        <v>9342.0</v>
      </c>
      <c r="E25" s="99">
        <v>1080.0</v>
      </c>
      <c r="F25" s="99">
        <v>378.0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11291</v>
      </c>
      <c r="D26" s="99">
        <v>10139.0</v>
      </c>
      <c r="E26" s="99">
        <v>1086.0</v>
      </c>
      <c r="F26" s="99">
        <v>66.0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186203</v>
      </c>
      <c r="D29" s="99">
        <v>152350.0</v>
      </c>
      <c r="E29" s="99">
        <v>27035.0</v>
      </c>
      <c r="F29" s="99">
        <v>6818.0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207317</v>
      </c>
      <c r="D31" s="99">
        <v>179573.0</v>
      </c>
      <c r="E31" s="99">
        <v>20617.0</v>
      </c>
      <c r="F31" s="99">
        <v>7127.0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24648</v>
      </c>
      <c r="D32" s="99">
        <v>20134.0</v>
      </c>
      <c r="E32" s="99">
        <v>3948.0</v>
      </c>
      <c r="F32" s="99">
        <v>566.0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c r="C34" s="98">
        <f t="shared" si="1"/>
        <v>155838</v>
      </c>
      <c r="D34" s="99">
        <v>155413.0</v>
      </c>
      <c r="E34" s="99">
        <v>425.0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134029</v>
      </c>
      <c r="D35" s="99">
        <v>126695.0</v>
      </c>
      <c r="E35" s="99">
        <v>0.0</v>
      </c>
      <c r="F35" s="99">
        <v>7334.0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49720</v>
      </c>
      <c r="D36" s="99">
        <v>49657.0</v>
      </c>
      <c r="E36" s="99">
        <v>0.0</v>
      </c>
      <c r="F36" s="99">
        <v>63.0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34714</v>
      </c>
      <c r="D37" s="99">
        <v>31522.0</v>
      </c>
      <c r="E37" s="99">
        <v>2542.0</v>
      </c>
      <c r="F37" s="99">
        <v>650.0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95592</v>
      </c>
      <c r="D38" s="99">
        <v>71946.0</v>
      </c>
      <c r="E38" s="99">
        <v>5426.0</v>
      </c>
      <c r="F38" s="99">
        <v>18220.0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4711864</v>
      </c>
      <c r="D40" s="103">
        <f t="shared" si="2"/>
        <v>3970315</v>
      </c>
      <c r="E40" s="103">
        <f t="shared" si="2"/>
        <v>499018</v>
      </c>
      <c r="F40" s="103">
        <f t="shared" si="2"/>
        <v>242531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FAMILY TREE CLINIC</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362533.0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336769.0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736423.0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241133.0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41193.0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4780.0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7812807.0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649466.0</v>
      </c>
      <c r="E12" s="108">
        <f>D11-D12</f>
        <v>7163341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8886172</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687659.0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4702607.0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5390266</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2594936.0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900970.0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3495906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8886172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FAMILY TREE CLINIC</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2024'!C40</f>
        <v>4711864</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2024'!C31</f>
        <v>207317</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4504547</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375378.9167</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2024'!E2+'Balance Sheet 2024'!E3</f>
        <v>699302</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1.862922953</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2024'!E30</f>
        <v>2594936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2024'!C40</f>
        <v>4711864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392655.3333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6.608686499</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2024'!C40</f>
        <v>4711864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392655.3333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1.862922953</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2024'!E2:E7,'Revenues 2024'!F10:F15)</f>
        <v>1666634</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2024'!F44</f>
        <v>4236387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0.3934092896</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2024'!C7:C9)</f>
        <v>2799627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2024'!C10:C12)</f>
        <v>538380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3338007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2024'!C40</f>
        <v>4711864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0.7084260072</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2024'!C10:C11)</f>
        <v>334258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2024'!C7:C9)</f>
        <v>2799627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0.1193937621</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244</v>
      </c>
      <c r="D41" s="75">
        <f>'Expenses 2024'!D40</f>
        <v>3970315</v>
      </c>
      <c r="E41" s="164">
        <f t="shared" ref="E41:E44" si="1">D41/$D$44</f>
        <v>0.8426208821</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2024'!E40</f>
        <v>499018</v>
      </c>
      <c r="E42" s="164">
        <f t="shared" si="1"/>
        <v>0.105906707</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2024'!F40</f>
        <v>242531</v>
      </c>
      <c r="E43" s="164">
        <f t="shared" si="1"/>
        <v>0.05147241092</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4711864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2024'!F9</f>
        <v>2624653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2024'!F40</f>
        <v>242531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D47/D48</f>
        <v>10.82192792</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2024'!E2:E10)</f>
        <v>1722831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2024'!E19:E22)</f>
        <v>687659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2.505356579</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2024'!E25:E26)</f>
        <v>4702607</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2024'!E18</f>
        <v>8886172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0.529205039</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FAMILY TREE CLINIC</v>
      </c>
      <c r="B1" s="2" t="s">
        <v>245</v>
      </c>
      <c r="C1" s="138"/>
      <c r="D1" s="138"/>
      <c r="E1" s="138"/>
      <c r="F1" s="139"/>
      <c r="G1" s="139"/>
      <c r="H1" s="139"/>
      <c r="I1" s="43"/>
      <c r="J1" s="43"/>
      <c r="K1" s="43"/>
      <c r="L1" s="43"/>
      <c r="M1" s="43"/>
      <c r="N1" s="43"/>
      <c r="O1" s="43"/>
      <c r="P1" s="43"/>
      <c r="Q1" s="43"/>
      <c r="R1" s="43"/>
      <c r="S1" s="43"/>
      <c r="T1" s="43"/>
      <c r="U1" s="43"/>
      <c r="V1" s="43"/>
      <c r="W1" s="43"/>
      <c r="X1" s="43"/>
      <c r="Y1" s="43"/>
    </row>
    <row r="2">
      <c r="A2" s="140" t="s">
        <v>183</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184</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246</v>
      </c>
      <c r="E4" s="45" t="s">
        <v>247</v>
      </c>
      <c r="F4" s="45" t="s">
        <v>248</v>
      </c>
      <c r="G4" s="59" t="s">
        <v>249</v>
      </c>
      <c r="H4" s="59"/>
      <c r="I4" s="43"/>
      <c r="J4" s="43"/>
      <c r="K4" s="43"/>
      <c r="L4" s="43"/>
      <c r="M4" s="43"/>
      <c r="N4" s="43"/>
      <c r="O4" s="43"/>
      <c r="P4" s="43"/>
      <c r="Q4" s="43"/>
      <c r="R4" s="43"/>
      <c r="S4" s="43"/>
      <c r="T4" s="43"/>
      <c r="U4" s="43"/>
      <c r="V4" s="43"/>
      <c r="W4" s="43"/>
      <c r="X4" s="43"/>
      <c r="Y4" s="43"/>
    </row>
    <row r="5">
      <c r="A5" s="138"/>
      <c r="B5" s="49"/>
      <c r="C5" s="147" t="s">
        <v>183</v>
      </c>
      <c r="D5" s="176">
        <f>'Ratios 2022'!D8</f>
        <v>5.188926979</v>
      </c>
      <c r="E5" s="176">
        <f>'Ratios 2023'!D8</f>
        <v>4.113878996</v>
      </c>
      <c r="F5" s="176">
        <f>'Ratios 2024'!D8</f>
        <v>1.862922953</v>
      </c>
      <c r="G5" s="176">
        <f>average(D5:F5)</f>
        <v>3.721909643</v>
      </c>
      <c r="H5" s="149" t="s">
        <v>190</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191</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192</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246</v>
      </c>
      <c r="E9" s="45" t="s">
        <v>247</v>
      </c>
      <c r="F9" s="45" t="s">
        <v>248</v>
      </c>
      <c r="G9" s="59" t="s">
        <v>249</v>
      </c>
      <c r="H9" s="59"/>
      <c r="I9" s="43"/>
      <c r="J9" s="43"/>
      <c r="K9" s="43"/>
      <c r="L9" s="43"/>
      <c r="M9" s="43"/>
      <c r="N9" s="43"/>
      <c r="O9" s="43"/>
      <c r="P9" s="43"/>
      <c r="Q9" s="43"/>
      <c r="R9" s="43"/>
      <c r="S9" s="43"/>
      <c r="T9" s="43"/>
      <c r="U9" s="43"/>
      <c r="V9" s="43"/>
      <c r="W9" s="43"/>
      <c r="X9" s="43"/>
      <c r="Y9" s="43"/>
    </row>
    <row r="10">
      <c r="A10" s="138"/>
      <c r="B10" s="49"/>
      <c r="C10" s="147" t="s">
        <v>191</v>
      </c>
      <c r="D10" s="148">
        <f>'Ratios 2022'!D14</f>
        <v>8.82244815</v>
      </c>
      <c r="E10" s="148">
        <f>'Ratios 2023'!D14</f>
        <v>7.941397459</v>
      </c>
      <c r="F10" s="148">
        <f>'Ratios 2024'!D14</f>
        <v>6.608686499</v>
      </c>
      <c r="G10" s="176">
        <f>average(D10:F10)</f>
        <v>7.790844036</v>
      </c>
      <c r="H10" s="149" t="s">
        <v>190</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196</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197</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246</v>
      </c>
      <c r="E14" s="45" t="s">
        <v>247</v>
      </c>
      <c r="F14" s="45" t="s">
        <v>248</v>
      </c>
      <c r="G14" s="59" t="s">
        <v>249</v>
      </c>
      <c r="H14" s="59"/>
      <c r="I14" s="43"/>
      <c r="J14" s="43"/>
      <c r="K14" s="43"/>
      <c r="L14" s="43"/>
      <c r="M14" s="43"/>
      <c r="N14" s="43"/>
      <c r="O14" s="43"/>
      <c r="P14" s="43"/>
      <c r="Q14" s="43"/>
      <c r="R14" s="43"/>
      <c r="S14" s="43"/>
      <c r="T14" s="43"/>
      <c r="U14" s="43"/>
      <c r="V14" s="43"/>
      <c r="W14" s="43"/>
      <c r="X14" s="43"/>
      <c r="Y14" s="43"/>
    </row>
    <row r="15">
      <c r="A15" s="138"/>
      <c r="B15" s="49"/>
      <c r="C15" s="147" t="s">
        <v>199</v>
      </c>
      <c r="D15" s="179">
        <f>'Ratios 2022'!D20</f>
        <v>0</v>
      </c>
      <c r="E15" s="179">
        <f>'Ratios 2023'!D20</f>
        <v>0</v>
      </c>
      <c r="F15" s="179">
        <f>'Ratios 2024'!D20</f>
        <v>0</v>
      </c>
      <c r="G15" s="176">
        <f>average(D15:F15)</f>
        <v>0</v>
      </c>
      <c r="H15" s="149" t="s">
        <v>190</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201</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202</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246</v>
      </c>
      <c r="E19" s="45" t="s">
        <v>247</v>
      </c>
      <c r="F19" s="45" t="s">
        <v>248</v>
      </c>
      <c r="G19" s="59" t="s">
        <v>249</v>
      </c>
      <c r="H19" s="59"/>
      <c r="I19" s="43"/>
      <c r="J19" s="43"/>
      <c r="K19" s="43"/>
      <c r="L19" s="43"/>
      <c r="M19" s="43"/>
      <c r="N19" s="43"/>
      <c r="O19" s="43"/>
      <c r="P19" s="43"/>
      <c r="Q19" s="43"/>
      <c r="R19" s="43"/>
      <c r="S19" s="43"/>
      <c r="T19" s="43"/>
      <c r="U19" s="43"/>
      <c r="V19" s="43"/>
      <c r="W19" s="43"/>
      <c r="X19" s="43"/>
      <c r="Y19" s="43"/>
    </row>
    <row r="20">
      <c r="A20" s="138"/>
      <c r="B20" s="49"/>
      <c r="C20" s="147" t="s">
        <v>201</v>
      </c>
      <c r="D20" s="162">
        <f>'Ratios 2022'!D26</f>
        <v>0.4444923928</v>
      </c>
      <c r="E20" s="162">
        <f>'Ratios 2023'!D26</f>
        <v>0.4524577267</v>
      </c>
      <c r="F20" s="162">
        <f>'Ratios 2024'!D26</f>
        <v>0.3934092896</v>
      </c>
      <c r="G20" s="180">
        <f>average(D20:F20)</f>
        <v>0.430119803</v>
      </c>
      <c r="H20" s="149" t="s">
        <v>205</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206</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207</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246</v>
      </c>
      <c r="E24" s="45" t="s">
        <v>247</v>
      </c>
      <c r="F24" s="45" t="s">
        <v>248</v>
      </c>
      <c r="G24" s="59" t="s">
        <v>249</v>
      </c>
      <c r="H24" s="59"/>
      <c r="I24" s="43"/>
      <c r="J24" s="43"/>
      <c r="K24" s="43"/>
      <c r="L24" s="43"/>
      <c r="M24" s="43"/>
      <c r="N24" s="43"/>
      <c r="O24" s="43"/>
      <c r="P24" s="43"/>
      <c r="Q24" s="43"/>
      <c r="R24" s="43"/>
      <c r="S24" s="43"/>
      <c r="T24" s="43"/>
      <c r="U24" s="43"/>
      <c r="V24" s="43"/>
      <c r="W24" s="43"/>
      <c r="X24" s="43"/>
      <c r="Y24" s="43"/>
    </row>
    <row r="25">
      <c r="A25" s="138"/>
      <c r="B25" s="49"/>
      <c r="C25" s="147" t="s">
        <v>211</v>
      </c>
      <c r="D25" s="162">
        <f>'Ratios 2022'!D33</f>
        <v>0.6825961349</v>
      </c>
      <c r="E25" s="162">
        <f>'Ratios 2023'!D33</f>
        <v>0.6877617989</v>
      </c>
      <c r="F25" s="162">
        <f>'Ratios 2024'!D33</f>
        <v>0.7084260072</v>
      </c>
      <c r="G25" s="180">
        <f>average(D25:F25)</f>
        <v>0.6929279803</v>
      </c>
      <c r="H25" s="149" t="s">
        <v>212</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213</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214</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246</v>
      </c>
      <c r="E29" s="45" t="s">
        <v>247</v>
      </c>
      <c r="F29" s="45" t="s">
        <v>248</v>
      </c>
      <c r="G29" s="59" t="s">
        <v>249</v>
      </c>
      <c r="H29" s="59"/>
      <c r="I29" s="43"/>
      <c r="J29" s="43"/>
      <c r="K29" s="43"/>
      <c r="L29" s="43"/>
      <c r="M29" s="43"/>
      <c r="N29" s="43"/>
      <c r="O29" s="43"/>
      <c r="P29" s="43"/>
      <c r="Q29" s="43"/>
      <c r="R29" s="43"/>
      <c r="S29" s="43"/>
      <c r="T29" s="43"/>
      <c r="U29" s="43"/>
      <c r="V29" s="43"/>
      <c r="W29" s="43"/>
      <c r="X29" s="43"/>
      <c r="Y29" s="43"/>
    </row>
    <row r="30">
      <c r="A30" s="138"/>
      <c r="B30" s="49"/>
      <c r="C30" s="147" t="s">
        <v>213</v>
      </c>
      <c r="D30" s="162">
        <f>'Ratios 2022'!D38</f>
        <v>0.1109627771</v>
      </c>
      <c r="E30" s="162">
        <f>'Ratios 2023'!D38</f>
        <v>0.1115302439</v>
      </c>
      <c r="F30" s="162">
        <f>'Ratios 2024'!D38</f>
        <v>0.1193937621</v>
      </c>
      <c r="G30" s="180">
        <f>average(D30:F30)</f>
        <v>0.113962261</v>
      </c>
      <c r="H30" s="149" t="s">
        <v>216</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217</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218</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246</v>
      </c>
      <c r="E34" s="45" t="s">
        <v>247</v>
      </c>
      <c r="F34" s="45" t="s">
        <v>248</v>
      </c>
      <c r="G34" s="59" t="s">
        <v>249</v>
      </c>
      <c r="H34" s="59"/>
      <c r="I34" s="43"/>
      <c r="J34" s="43"/>
      <c r="K34" s="43"/>
      <c r="L34" s="43"/>
      <c r="M34" s="43"/>
      <c r="N34" s="43"/>
      <c r="O34" s="43"/>
      <c r="P34" s="43"/>
      <c r="Q34" s="43"/>
      <c r="R34" s="43"/>
      <c r="S34" s="43"/>
      <c r="T34" s="43"/>
      <c r="U34" s="43"/>
      <c r="V34" s="43"/>
      <c r="W34" s="43"/>
      <c r="X34" s="43"/>
      <c r="Y34" s="43"/>
    </row>
    <row r="35">
      <c r="A35" s="138"/>
      <c r="B35" s="49"/>
      <c r="C35" s="147" t="s">
        <v>250</v>
      </c>
      <c r="D35" s="162">
        <f>'Ratios 2022'!E41</f>
        <v>0.8031426399</v>
      </c>
      <c r="E35" s="162">
        <f>'Ratios 2023'!E41</f>
        <v>0.8139372828</v>
      </c>
      <c r="F35" s="162">
        <f>'Ratios 2024'!E41</f>
        <v>0.8426208821</v>
      </c>
      <c r="G35" s="180">
        <f t="shared" ref="G35:G37" si="1">average(D35:F35)</f>
        <v>0.8199002682</v>
      </c>
      <c r="H35" s="180"/>
      <c r="I35" s="43"/>
      <c r="J35" s="43"/>
      <c r="K35" s="43"/>
      <c r="L35" s="43"/>
      <c r="M35" s="43"/>
      <c r="N35" s="43"/>
      <c r="O35" s="43"/>
      <c r="P35" s="43"/>
      <c r="Q35" s="43"/>
      <c r="R35" s="43"/>
      <c r="S35" s="43"/>
      <c r="T35" s="43"/>
      <c r="U35" s="43"/>
      <c r="V35" s="43"/>
      <c r="W35" s="43"/>
      <c r="X35" s="43"/>
      <c r="Y35" s="43"/>
    </row>
    <row r="36">
      <c r="A36" s="138"/>
      <c r="B36" s="52"/>
      <c r="C36" s="147" t="s">
        <v>220</v>
      </c>
      <c r="D36" s="162">
        <f>'Ratios 2022'!E42</f>
        <v>0.1259572064</v>
      </c>
      <c r="E36" s="162">
        <f>'Ratios 2023'!E42</f>
        <v>0.1267229311</v>
      </c>
      <c r="F36" s="162">
        <f>'Ratios 2024'!E42</f>
        <v>0.105906707</v>
      </c>
      <c r="G36" s="180">
        <f t="shared" si="1"/>
        <v>0.1195289482</v>
      </c>
      <c r="H36" s="180"/>
      <c r="I36" s="43"/>
      <c r="J36" s="43"/>
      <c r="K36" s="43"/>
      <c r="L36" s="43"/>
      <c r="M36" s="43"/>
      <c r="N36" s="43"/>
      <c r="O36" s="43"/>
      <c r="P36" s="43"/>
      <c r="Q36" s="43"/>
      <c r="R36" s="43"/>
      <c r="S36" s="43"/>
      <c r="T36" s="43"/>
      <c r="U36" s="43"/>
      <c r="V36" s="43"/>
      <c r="W36" s="43"/>
      <c r="X36" s="43"/>
      <c r="Y36" s="43"/>
    </row>
    <row r="37">
      <c r="A37" s="138"/>
      <c r="B37" s="181"/>
      <c r="C37" s="147" t="s">
        <v>221</v>
      </c>
      <c r="D37" s="162">
        <f>'Ratios 2022'!E43</f>
        <v>0.07090015375</v>
      </c>
      <c r="E37" s="162">
        <f>'Ratios 2023'!E43</f>
        <v>0.05933978614</v>
      </c>
      <c r="F37" s="162">
        <f>'Ratios 2024'!E43</f>
        <v>0.05147241092</v>
      </c>
      <c r="G37" s="180">
        <f t="shared" si="1"/>
        <v>0.0605707836</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222</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223</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246</v>
      </c>
      <c r="E41" s="45" t="s">
        <v>247</v>
      </c>
      <c r="F41" s="45" t="s">
        <v>248</v>
      </c>
      <c r="G41" s="59" t="s">
        <v>249</v>
      </c>
      <c r="H41" s="59"/>
      <c r="I41" s="43"/>
      <c r="J41" s="43"/>
      <c r="K41" s="43"/>
      <c r="L41" s="43"/>
      <c r="M41" s="43"/>
      <c r="N41" s="43"/>
      <c r="O41" s="43"/>
      <c r="P41" s="43"/>
      <c r="Q41" s="43"/>
      <c r="R41" s="43"/>
      <c r="S41" s="43"/>
      <c r="T41" s="43"/>
      <c r="U41" s="43"/>
      <c r="V41" s="43"/>
      <c r="W41" s="43"/>
      <c r="X41" s="43"/>
      <c r="Y41" s="43"/>
    </row>
    <row r="42">
      <c r="A42" s="138"/>
      <c r="B42" s="49"/>
      <c r="C42" s="147" t="s">
        <v>226</v>
      </c>
      <c r="D42" s="165">
        <f>'Ratios 2022'!D49</f>
        <v>9.41548868</v>
      </c>
      <c r="E42" s="165">
        <f>'Ratios 2023'!D49</f>
        <v>11.45391806</v>
      </c>
      <c r="F42" s="165">
        <f>'Ratios 2024'!D49</f>
        <v>10.82192792</v>
      </c>
      <c r="G42" s="182">
        <f>average(D42:F42)</f>
        <v>10.56377822</v>
      </c>
      <c r="H42" s="149" t="s">
        <v>227</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228</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229</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246</v>
      </c>
      <c r="E46" s="45" t="s">
        <v>247</v>
      </c>
      <c r="F46" s="45" t="s">
        <v>248</v>
      </c>
      <c r="G46" s="59" t="s">
        <v>249</v>
      </c>
      <c r="H46" s="59"/>
      <c r="I46" s="43"/>
      <c r="J46" s="43"/>
      <c r="K46" s="43"/>
      <c r="L46" s="43"/>
      <c r="M46" s="43"/>
      <c r="N46" s="43"/>
      <c r="O46" s="43"/>
      <c r="P46" s="43"/>
      <c r="Q46" s="43"/>
      <c r="R46" s="43"/>
      <c r="S46" s="43"/>
      <c r="T46" s="43"/>
      <c r="U46" s="43"/>
      <c r="V46" s="43"/>
      <c r="W46" s="43"/>
      <c r="X46" s="43"/>
      <c r="Y46" s="43"/>
    </row>
    <row r="47">
      <c r="A47" s="138"/>
      <c r="B47" s="49"/>
      <c r="C47" s="147" t="s">
        <v>232</v>
      </c>
      <c r="D47" s="148">
        <f>'Ratios 2022'!D54</f>
        <v>2.784410781</v>
      </c>
      <c r="E47" s="148">
        <f>'Ratios 2023'!D54</f>
        <v>2.488850279</v>
      </c>
      <c r="F47" s="148">
        <f>'Ratios 2024'!D54</f>
        <v>2.505356579</v>
      </c>
      <c r="G47" s="176">
        <f>average(D47:F47)</f>
        <v>2.592872546</v>
      </c>
      <c r="H47" s="149" t="s">
        <v>233</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234</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235</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246</v>
      </c>
      <c r="E51" s="45" t="s">
        <v>247</v>
      </c>
      <c r="F51" s="45" t="s">
        <v>248</v>
      </c>
      <c r="G51" s="59" t="s">
        <v>249</v>
      </c>
      <c r="H51" s="59"/>
      <c r="I51" s="43"/>
      <c r="J51" s="43"/>
      <c r="K51" s="43"/>
      <c r="L51" s="43"/>
      <c r="M51" s="43"/>
      <c r="N51" s="43"/>
      <c r="O51" s="43"/>
      <c r="P51" s="43"/>
      <c r="Q51" s="43"/>
      <c r="R51" s="43"/>
      <c r="S51" s="43"/>
      <c r="T51" s="43"/>
      <c r="U51" s="43"/>
      <c r="V51" s="43"/>
      <c r="W51" s="43"/>
      <c r="X51" s="43"/>
      <c r="Y51" s="43"/>
    </row>
    <row r="52">
      <c r="A52" s="138"/>
      <c r="B52" s="49"/>
      <c r="C52" s="147" t="s">
        <v>238</v>
      </c>
      <c r="D52" s="183">
        <f>'Ratios 2022'!D59</f>
        <v>0.4979334307</v>
      </c>
      <c r="E52" s="183">
        <f>'Ratios 2023'!D59</f>
        <v>0.4970564217</v>
      </c>
      <c r="F52" s="183">
        <f>'Ratios 2024'!D59</f>
        <v>0.529205039</v>
      </c>
      <c r="G52" s="184">
        <f>average(D52:F52)</f>
        <v>0.5080649638</v>
      </c>
      <c r="H52" s="149" t="s">
        <v>239</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FAMILY TREE CLINIC</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FAMILY TREE CLINIC</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1140219.0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1711902.0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4537.0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2852121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921848.0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27993.0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25715.0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975556</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2024.0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21663.0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21663</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21663</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3851364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FAMILY TREE CLINIC</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277867</v>
      </c>
      <c r="D7" s="99">
        <v>51368.0</v>
      </c>
      <c r="E7" s="99">
        <v>191197.0</v>
      </c>
      <c r="F7" s="99">
        <v>35302.0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2182796</v>
      </c>
      <c r="D9" s="99">
        <v>1932445.0</v>
      </c>
      <c r="E9" s="99">
        <v>144014.0</v>
      </c>
      <c r="F9" s="99">
        <v>106337.0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33251</v>
      </c>
      <c r="D10" s="99">
        <v>29437.0</v>
      </c>
      <c r="E10" s="99">
        <v>2194.0</v>
      </c>
      <c r="F10" s="99">
        <v>1620.0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239791</v>
      </c>
      <c r="D11" s="99">
        <v>212116.0</v>
      </c>
      <c r="E11" s="99">
        <v>16580.0</v>
      </c>
      <c r="F11" s="99">
        <v>11095.0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182659</v>
      </c>
      <c r="D12" s="99">
        <v>148121.0</v>
      </c>
      <c r="E12" s="99">
        <v>23840.0</v>
      </c>
      <c r="F12" s="99">
        <v>10698.0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11200</v>
      </c>
      <c r="D15" s="99">
        <v>9604.0</v>
      </c>
      <c r="E15" s="99">
        <v>1596.0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20250</v>
      </c>
      <c r="D16" s="99">
        <v>0.0</v>
      </c>
      <c r="E16" s="99">
        <v>20250.0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1500</v>
      </c>
      <c r="D17" s="99">
        <v>0.0</v>
      </c>
      <c r="E17" s="99">
        <v>0.0</v>
      </c>
      <c r="F17" s="99">
        <v>1500.0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252452</v>
      </c>
      <c r="D19" s="99">
        <v>137663.0</v>
      </c>
      <c r="E19" s="99">
        <v>48191.0</v>
      </c>
      <c r="F19" s="99">
        <v>66598.0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19599</v>
      </c>
      <c r="D21" s="99">
        <v>17914.0</v>
      </c>
      <c r="E21" s="99">
        <v>1227.0</v>
      </c>
      <c r="F21" s="99">
        <v>458.0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67637</v>
      </c>
      <c r="D22" s="99">
        <v>31865.0</v>
      </c>
      <c r="E22" s="99">
        <v>8256.0</v>
      </c>
      <c r="F22" s="99">
        <v>27516.0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152200</v>
      </c>
      <c r="D23" s="99">
        <v>135976.0</v>
      </c>
      <c r="E23" s="99">
        <v>10641.0</v>
      </c>
      <c r="F23" s="99">
        <v>5583.0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7601</v>
      </c>
      <c r="D25" s="99">
        <v>6866.0</v>
      </c>
      <c r="E25" s="99">
        <v>588.0</v>
      </c>
      <c r="F25" s="99">
        <v>147.0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4736</v>
      </c>
      <c r="D26" s="99">
        <v>4533.0</v>
      </c>
      <c r="E26" s="99">
        <v>22.0</v>
      </c>
      <c r="F26" s="99">
        <v>181.0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183244</v>
      </c>
      <c r="D29" s="99">
        <v>150541.0</v>
      </c>
      <c r="E29" s="99">
        <v>25290.0</v>
      </c>
      <c r="F29" s="99">
        <v>7413.0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209286</v>
      </c>
      <c r="D31" s="99">
        <v>175119.0</v>
      </c>
      <c r="E31" s="99">
        <v>27155.0</v>
      </c>
      <c r="F31" s="99">
        <v>7012.0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20701</v>
      </c>
      <c r="D32" s="99">
        <v>16838.0</v>
      </c>
      <c r="E32" s="99">
        <v>3491.0</v>
      </c>
      <c r="F32" s="99">
        <v>372.0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176796</v>
      </c>
      <c r="D34" s="99">
        <v>175359.0</v>
      </c>
      <c r="E34" s="99">
        <v>0.0</v>
      </c>
      <c r="F34" s="99">
        <v>1437.0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38542</v>
      </c>
      <c r="D35" s="99">
        <v>33806.0</v>
      </c>
      <c r="E35" s="99">
        <v>4736.0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34292</v>
      </c>
      <c r="D36" s="99">
        <v>33600.0</v>
      </c>
      <c r="E36" s="99">
        <v>0.0</v>
      </c>
      <c r="F36" s="99">
        <v>692.0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33325</v>
      </c>
      <c r="D37" s="99">
        <v>33325.0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122734</v>
      </c>
      <c r="D38" s="99">
        <v>94898.0</v>
      </c>
      <c r="E38" s="99">
        <v>8879.0</v>
      </c>
      <c r="F38" s="99">
        <v>18957.0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4272459</v>
      </c>
      <c r="D40" s="103">
        <f t="shared" si="2"/>
        <v>3431394</v>
      </c>
      <c r="E40" s="103">
        <f t="shared" si="2"/>
        <v>538147</v>
      </c>
      <c r="F40" s="103">
        <f t="shared" si="2"/>
        <v>302918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FAMILY TREE CLINIC</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417702.0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1339257.0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814605.0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113172.0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26090.0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10103.0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7758406.0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272806.0</v>
      </c>
      <c r="E12" s="108">
        <f>D11-D12</f>
        <v>7485600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10206529</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977201.0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5082172.0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6059373</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3141129.0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1006027.0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4147156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10206529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FAMILY TREE CLINIC</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2022'!C40</f>
        <v>4272459</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2022'!C31</f>
        <v>209286</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4063173</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338597.75</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2022'!E2+'Balance Sheet 2022'!E3</f>
        <v>1756959</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5.188926979</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2022'!E30</f>
        <v>3141129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2022'!C40</f>
        <v>4272459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356038.25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8.82244815</v>
      </c>
      <c r="E14" s="149" t="s">
        <v>190</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2022'!C40</f>
        <v>4272459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356038.25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5.188926979</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2022'!E2:E7,'Revenues 2022'!F10:F15)</f>
        <v>1711902</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2022'!F44</f>
        <v>3851364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0.4444923928</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2022'!C7:C9)</f>
        <v>2460663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2022'!C10:C12)</f>
        <v>455701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2916364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2022'!C40</f>
        <v>4272459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0.6825961349</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2022'!C10:C11)</f>
        <v>273042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2022'!C7:C9)</f>
        <v>2460663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0.1109627771</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219</v>
      </c>
      <c r="D41" s="75">
        <f>'Expenses 2022'!D40</f>
        <v>3431394</v>
      </c>
      <c r="E41" s="164">
        <f t="shared" ref="E41:E44" si="1">D41/$D$44</f>
        <v>0.8031426399</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2022'!E40</f>
        <v>538147</v>
      </c>
      <c r="E42" s="164">
        <f t="shared" si="1"/>
        <v>0.1259572064</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2022'!F40</f>
        <v>302918</v>
      </c>
      <c r="E43" s="164">
        <f t="shared" si="1"/>
        <v>0.07090015375</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4272459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2022'!F9</f>
        <v>2852121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2022'!F40</f>
        <v>302918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D47/D48</f>
        <v>9.41548868</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2022'!E2:E10)</f>
        <v>2720929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2022'!E19:E22)</f>
        <v>977201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2.784410781</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2022'!E25:E26)</f>
        <v>5082172</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2022'!E18</f>
        <v>10206529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0.4979334307</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FAMILY TREE CLINIC</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990554.0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1734608.0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7618.0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2725162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1009667.0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66</v>
      </c>
      <c r="D11" s="61"/>
      <c r="E11" s="61"/>
      <c r="F11" s="62">
        <v>40350.0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240</v>
      </c>
      <c r="D12" s="61"/>
      <c r="E12" s="61"/>
      <c r="F12" s="62">
        <v>32254.0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1082271</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3079.0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23234.0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23234</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23234</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3833746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FAMILY TREE CLINIC</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245317</v>
      </c>
      <c r="D7" s="99">
        <v>201584.0</v>
      </c>
      <c r="E7" s="99">
        <v>31896.0</v>
      </c>
      <c r="F7" s="99">
        <v>11837.0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2082240</v>
      </c>
      <c r="D9" s="99">
        <v>1698770.0</v>
      </c>
      <c r="E9" s="99">
        <v>278041.0</v>
      </c>
      <c r="F9" s="99">
        <v>105429.0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28135</v>
      </c>
      <c r="D10" s="99">
        <v>24501.0</v>
      </c>
      <c r="E10" s="99">
        <v>2835.0</v>
      </c>
      <c r="F10" s="99">
        <v>799.0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231458</v>
      </c>
      <c r="D11" s="99">
        <v>201574.0</v>
      </c>
      <c r="E11" s="99">
        <v>23317.0</v>
      </c>
      <c r="F11" s="99">
        <v>6567.0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170444</v>
      </c>
      <c r="D12" s="99">
        <v>139281.0</v>
      </c>
      <c r="E12" s="99">
        <v>22859.0</v>
      </c>
      <c r="F12" s="99">
        <v>8304.0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2244</v>
      </c>
      <c r="D15" s="99">
        <v>0.0</v>
      </c>
      <c r="E15" s="99">
        <v>2244.0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20854</v>
      </c>
      <c r="D16" s="99">
        <v>0.0</v>
      </c>
      <c r="E16" s="99">
        <v>20854.0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30000</v>
      </c>
      <c r="D17" s="99">
        <v>0.0</v>
      </c>
      <c r="E17" s="99">
        <v>0.0</v>
      </c>
      <c r="F17" s="99">
        <v>30000.0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201695</v>
      </c>
      <c r="D20" s="99">
        <v>158446.0</v>
      </c>
      <c r="E20" s="99">
        <v>37364.0</v>
      </c>
      <c r="F20" s="99">
        <v>5885.0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15326</v>
      </c>
      <c r="D21" s="99">
        <v>14883.0</v>
      </c>
      <c r="E21" s="99">
        <v>43.0</v>
      </c>
      <c r="F21" s="99">
        <v>400.0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35040</v>
      </c>
      <c r="D22" s="99">
        <v>22310.0</v>
      </c>
      <c r="E22" s="99">
        <v>5304.0</v>
      </c>
      <c r="F22" s="99">
        <v>7426.0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126780</v>
      </c>
      <c r="D23" s="99">
        <v>116321.0</v>
      </c>
      <c r="E23" s="99">
        <v>8642.0</v>
      </c>
      <c r="F23" s="99">
        <v>1817.0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9900</v>
      </c>
      <c r="D25" s="99">
        <v>8366.0</v>
      </c>
      <c r="E25" s="99">
        <v>1287.0</v>
      </c>
      <c r="F25" s="99">
        <v>247.0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6556</v>
      </c>
      <c r="D26" s="99">
        <v>5980.0</v>
      </c>
      <c r="E26" s="99">
        <v>526.0</v>
      </c>
      <c r="F26" s="99">
        <v>50.0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189526</v>
      </c>
      <c r="D29" s="99">
        <v>155534.0</v>
      </c>
      <c r="E29" s="99">
        <v>27413.0</v>
      </c>
      <c r="F29" s="99">
        <v>6579.0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209345</v>
      </c>
      <c r="D31" s="99">
        <v>173609.0</v>
      </c>
      <c r="E31" s="99">
        <v>29699.0</v>
      </c>
      <c r="F31" s="99">
        <v>6037.0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24213</v>
      </c>
      <c r="D32" s="99">
        <v>19735.0</v>
      </c>
      <c r="E32" s="99">
        <v>4020.0</v>
      </c>
      <c r="F32" s="99">
        <v>458.0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c r="C34" s="98">
        <f t="shared" si="1"/>
        <v>133362</v>
      </c>
      <c r="D34" s="99">
        <v>131562.0</v>
      </c>
      <c r="E34" s="99">
        <v>1800.0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98996</v>
      </c>
      <c r="D35" s="99">
        <v>65896.0</v>
      </c>
      <c r="E35" s="99">
        <v>0.0</v>
      </c>
      <c r="F35" s="99">
        <v>33100.0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45460</v>
      </c>
      <c r="D36" s="99">
        <v>45460.0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31292</v>
      </c>
      <c r="D37" s="99">
        <v>24372.0</v>
      </c>
      <c r="E37" s="99">
        <v>6433.0</v>
      </c>
      <c r="F37" s="99">
        <v>487.0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71336</v>
      </c>
      <c r="D38" s="99">
        <v>55313.0</v>
      </c>
      <c r="E38" s="99">
        <v>3521.0</v>
      </c>
      <c r="F38" s="99">
        <v>12502.0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4009519</v>
      </c>
      <c r="D40" s="103">
        <f t="shared" si="2"/>
        <v>3263497</v>
      </c>
      <c r="E40" s="103">
        <f t="shared" si="2"/>
        <v>508098</v>
      </c>
      <c r="F40" s="103">
        <f t="shared" si="2"/>
        <v>237924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FAMILY TREE CLINIC</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353454.0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949334.0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1240867.0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117606.0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32539.0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6391.0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7812807.0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459588.0</v>
      </c>
      <c r="E12" s="108">
        <f>D11-D12</f>
        <v>7353219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10053410</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1084915.0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4997112.0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6082027</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2653432.0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1317951.0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3971383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10053410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