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<sst xmlns="http://schemas.openxmlformats.org/spreadsheetml/2006/main" count="873" uniqueCount="251">
  <si>
    <t>NATIONAL CONSTITUTION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</si>
  <si>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</si>
  <si>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</si>
  <si>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</si>
  <si>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</si>
  <si>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</si>
  <si>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</si>
  <si>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</si>
  <si>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</si>
  <si>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</si>
  <si>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</si>
  <si>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</si>
  <si>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</si>
  <si>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</si>
  <si>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</si>
  <si>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</si>
  <si>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</si>
  <si>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</si>
  <si>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</si>
  <si>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</si>
  <si>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</si>
  <si>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</si>
  <si>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</si>
  <si>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</si>
  <si>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</si>
  <si>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</si>
  <si>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</si>
  <si>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</si>
  <si>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</si>
  <si>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</si>
  <si>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</si>
  <si>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</si>
  <si>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</si>
  <si>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</si>
  <si>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</si>
  <si>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</si>
  <si>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</si>
  <si>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</si>
  <si>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</si>
  <si>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</si>
  <si>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</si>
  <si>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</si>
  <si>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</si>
  <si>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</si>
  <si>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</si>
  <si>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</si>
  <si>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</si>
  <si>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</si>
  <si>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</si>
  <si>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</si>
  <si>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</si>
  <si>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</si>
  <si>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</si>
  <si>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</si>
  <si>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</si>
  <si>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</si>
  <si>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</si>
  <si>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</si>
  <si>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</si>
  <si>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</si>
  <si>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</si>
  <si>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</si>
  <si>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</si>
  <si>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</si>
  <si>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ADMISSIONS</t>
  </si>
  <si>
    <t>OTHER PROGRAMS</t>
  </si>
  <si>
    <t>MEMBERSHIP DUES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</si>
  <si>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</si>
  <si>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</si>
  <si>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</si>
  <si>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</si>
  <si>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</si>
  <si>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</si>
  <si>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</si>
  <si>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</si>
  <si>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</si>
  <si>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</si>
  <si>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</si>
  <si>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</si>
  <si>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</si>
  <si>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</si>
  <si>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</si>
  <si>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</si>
  <si>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</si>
  <si>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</si>
  <si>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</si>
  <si>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</si>
  <si>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</si>
  <si>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</si>
  <si>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</si>
  <si>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</si>
  <si>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</si>
  <si>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</si>
  <si>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</si>
  <si>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</si>
  <si>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</si>
  <si>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</si>
  <si>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</si>
  <si>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</si>
  <si>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</si>
  <si>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</si>
  <si>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</si>
  <si>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</si>
  <si>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</si>
  <si>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</si>
  <si>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</si>
  <si>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</si>
  <si>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</si>
  <si>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</si>
  <si>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</si>
  <si>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</si>
  <si>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</si>
  <si>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</si>
  <si>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</si>
  <si>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</si>
  <si>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</si>
  <si>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</si>
  <si>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</si>
  <si>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</si>
  <si>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</si>
  <si>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</si>
  <si>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</si>
  <si>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</si>
  <si>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</si>
  <si>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</si>
  <si>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</si>
  <si>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</si>
  <si>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</si>
  <si>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</si>
  <si>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</si>
  <si>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</si>
  <si>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</si>
  <si>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</si>
  <si>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</si>
  <si>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</si>
  <si>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</si>
  <si>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EXHIBITS &amp; PROGRAMMING</t>
  </si>
  <si>
    <t>MISCELLANEOUS</t>
  </si>
  <si>
    <t>BANK FEES &amp; INTEREST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</si>
  <si>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</si>
  <si>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</si>
  <si>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</si>
  <si>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</si>
  <si>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</si>
  <si>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</si>
  <si>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</si>
  <si>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</si>
  <si>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</si>
  <si>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</si>
  <si>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</si>
  <si>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</si>
  <si>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</si>
  <si>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</si>
  <si>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</si>
  <si>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</si>
  <si>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</si>
  <si>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</si>
  <si>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</si>
  <si>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</si>
  <si>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</si>
  <si>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</si>
  <si>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</si>
  <si>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</si>
  <si>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</si>
  <si>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</si>
  <si>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</si>
  <si>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</si>
  <si>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</si>
  <si>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</si>
  <si>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</si>
  <si>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</si>
  <si>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</si>
  <si>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</si>
  <si>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</si>
  <si>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</si>
  <si>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</si>
  <si>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</si>
  <si>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</si>
  <si>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</si>
  <si>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</si>
  <si>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</si>
  <si>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</si>
  <si>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</si>
  <si>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</si>
  <si>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</si>
  <si>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</si>
  <si>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</si>
  <si>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</si>
  <si>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</si>
  <si>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</si>
  <si>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</si>
  <si>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</si>
  <si>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</si>
  <si>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</si>
  <si>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</si>
  <si>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</si>
  <si>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</si>
  <si>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</si>
  <si>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</si>
  <si>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</si>
  <si>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</si>
  <si>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</si>
  <si>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</si>
  <si>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</si>
  <si>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</si>
  <si>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</si>
  <si>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</si>
  <si>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</si>
  <si>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</si>
  <si>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</si>
  <si>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</si>
  <si>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</si>
  <si>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</si>
  <si>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</si>
  <si>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</si>
  <si>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</si>
  <si>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</si>
  <si>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</si>
  <si>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</si>
  <si>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</si>
  <si>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</si>
  <si>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</si>
  <si>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</si>
  <si>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</si>
  <si>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</si>
  <si>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</si>
  <si>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</si>
  <si>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</si>
  <si>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</si>
  <si>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</si>
  <si>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</si>
  <si>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</si>
  <si>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</si>
  <si>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</si>
  <si>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</si>
  <si>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</si>
  <si>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</si>
  <si>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</si>
  <si>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</si>
  <si>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</si>
  <si>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</si>
  <si>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</si>
  <si>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CONTINGENCY </t>
  </si>
  <si>
    <t>OTHER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</si>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</sst>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NATIONAL CONSTITUTION CENTER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18880849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3657184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15223665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1268638.75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13029306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10.27030429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113707416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18880849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1573404.083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72.26841293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64945976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18880849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1573404.083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41.27736586</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51.54767016</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13174427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21649140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0.6085427412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8040684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1243851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9284535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18880849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0.4917435122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846994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8040684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0.1053385508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240</v>
      </c>
      <c r="D41" s="75">
        <f>'Expenses 2022'!D40</f>
        <v>14064712</v>
      </c>
      <c r="E41" s="165">
        <f t="shared" ref="E41:E44" si="1">D41/$D$44</f>
        <v>0.7449194684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3751163</v>
      </c>
      <c r="E42" s="165">
        <f t="shared" si="1"/>
        <v>0.1986755468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1064974</v>
      </c>
      <c r="E43" s="165">
        <f t="shared" si="1"/>
        <v>0.05640498475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18880849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15444541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1064974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14.50227048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23595275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2901398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8.132381355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163275818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CONSTITUTION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1324756.0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1336188.0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1.3250681E7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57600.0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15911625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2590577.0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935258.0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224544.0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3750379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2046452.0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3784787.0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2236040.0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1548747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1548747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24750.0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754884.0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-730134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22527069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CONSTITUTION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1292654</v>
      </c>
      <c r="D7" s="99">
        <v>746844.0</v>
      </c>
      <c r="E7" s="99">
        <v>429471.0</v>
      </c>
      <c r="F7" s="99">
        <v>116339.0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8183823</v>
      </c>
      <c r="D9" s="99">
        <v>4688610.0</v>
      </c>
      <c r="E9" s="99">
        <v>2698838.0</v>
      </c>
      <c r="F9" s="99">
        <v>796375.0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159219</v>
      </c>
      <c r="D10" s="99">
        <v>96328.0</v>
      </c>
      <c r="E10" s="99">
        <v>55458.0</v>
      </c>
      <c r="F10" s="99">
        <v>7433.0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901263</v>
      </c>
      <c r="D11" s="99">
        <v>547325.0</v>
      </c>
      <c r="E11" s="99">
        <v>313920.0</v>
      </c>
      <c r="F11" s="99">
        <v>40018.0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472474</v>
      </c>
      <c r="D12" s="99">
        <v>286927.0</v>
      </c>
      <c r="E12" s="99">
        <v>164568.0</v>
      </c>
      <c r="F12" s="99">
        <v>20979.0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55842</v>
      </c>
      <c r="D15" s="99">
        <v>569.0</v>
      </c>
      <c r="E15" s="99">
        <v>55273.0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83980</v>
      </c>
      <c r="D16" s="99">
        <v>0.0</v>
      </c>
      <c r="E16" s="99">
        <v>83980.0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1852151</v>
      </c>
      <c r="D20" s="99">
        <v>1645803.0</v>
      </c>
      <c r="E20" s="99">
        <v>206348.0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405239</v>
      </c>
      <c r="D21" s="99">
        <v>402604.0</v>
      </c>
      <c r="E21" s="99">
        <v>1621.0</v>
      </c>
      <c r="F21" s="99">
        <v>1014.0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717251</v>
      </c>
      <c r="D22" s="99">
        <v>479647.0</v>
      </c>
      <c r="E22" s="99">
        <v>130223.0</v>
      </c>
      <c r="F22" s="99">
        <v>107381.0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153318</v>
      </c>
      <c r="D23" s="99">
        <v>153318.0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1815084</v>
      </c>
      <c r="D25" s="99">
        <v>1812908.0</v>
      </c>
      <c r="E25" s="99">
        <v>2176.0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360887</v>
      </c>
      <c r="D26" s="99">
        <v>253877.0</v>
      </c>
      <c r="E26" s="99">
        <v>96318.0</v>
      </c>
      <c r="F26" s="99">
        <v>10692.0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6100</v>
      </c>
      <c r="D29" s="99">
        <v>0.0</v>
      </c>
      <c r="E29" s="99">
        <v>6100.0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3899880</v>
      </c>
      <c r="D31" s="99">
        <v>3704886.0</v>
      </c>
      <c r="E31" s="99">
        <v>155995.0</v>
      </c>
      <c r="F31" s="99">
        <v>38999.0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441440</v>
      </c>
      <c r="D32" s="99">
        <v>419368.0</v>
      </c>
      <c r="E32" s="99">
        <v>17658.0</v>
      </c>
      <c r="F32" s="99">
        <v>4414.0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678075</v>
      </c>
      <c r="D34" s="99">
        <v>614425.0</v>
      </c>
      <c r="E34" s="99">
        <v>16132.0</v>
      </c>
      <c r="F34" s="99">
        <v>47518.0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94743</v>
      </c>
      <c r="D35" s="99">
        <v>0.0</v>
      </c>
      <c r="E35" s="99">
        <v>94743.0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125234</v>
      </c>
      <c r="D36" s="99">
        <v>16149.0</v>
      </c>
      <c r="E36" s="99">
        <v>109085.0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2957</v>
      </c>
      <c r="D37" s="99">
        <v>397.0</v>
      </c>
      <c r="E37" s="99">
        <v>2560.0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21701614</v>
      </c>
      <c r="D40" s="104">
        <f t="shared" si="2"/>
        <v>15869985</v>
      </c>
      <c r="E40" s="104">
        <f t="shared" si="2"/>
        <v>4640467</v>
      </c>
      <c r="F40" s="104">
        <f t="shared" si="2"/>
        <v>1191162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CONSTITUTION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1.3138606E7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1.2609281E7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522857.0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84397.0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1.69963561E8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9.685652E7</v>
      </c>
      <c r="E12" s="109">
        <f>D11-D12</f>
        <v>73107041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7.8766629E7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178229311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2747117.0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748581.0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3495698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1.21004629E8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5.3728984E7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174733613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178229311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NATIONAL CONSTITUTION CENTER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21701614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3899880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17801734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1483477.833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13139106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8.856961462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121004629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21701614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1808467.833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66.91002559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78766629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21701614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1808467.833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43.55434338</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52.41130484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13250681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22527069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0.5882114979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9476477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1532956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11009433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21701614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0.5073094103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1060482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9476477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0.1119067772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2023'!D40</f>
        <v>15869985</v>
      </c>
      <c r="E41" s="165">
        <f t="shared" ref="E41:E44" si="1">D41/$D$44</f>
        <v>0.7312813231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4640467</v>
      </c>
      <c r="E42" s="165">
        <f t="shared" si="1"/>
        <v>0.2138305013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1191162</v>
      </c>
      <c r="E43" s="165">
        <f t="shared" si="1"/>
        <v>0.0548881756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21701614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15911625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1191162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13.35806968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26355641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3495698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7.539450204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178229311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NATIONAL CONSTITUTION CENTER</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182</v>
      </c>
      <c r="D5" s="177">
        <f>'Ratios 2021'!D8</f>
        <v>13.20708772</v>
      </c>
      <c r="E5" s="177">
        <f>'Ratios 2022'!D8</f>
        <v>10.27030429</v>
      </c>
      <c r="F5" s="177">
        <f>'Ratios 2023'!D8</f>
        <v>8.856961462</v>
      </c>
      <c r="G5" s="177">
        <f>average(D5:F5)</f>
        <v>10.77811783</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190</v>
      </c>
      <c r="D10" s="149">
        <f>'Ratios 2021'!D14</f>
        <v>72.53849133</v>
      </c>
      <c r="E10" s="149">
        <f>'Ratios 2022'!D14</f>
        <v>72.26841293</v>
      </c>
      <c r="F10" s="149">
        <f>'Ratios 2023'!D14</f>
        <v>66.91002559</v>
      </c>
      <c r="G10" s="177">
        <f>average(D10:F10)</f>
        <v>70.57230995</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40.89751909</v>
      </c>
      <c r="E15" s="180">
        <f>'Ratios 2022'!D20</f>
        <v>41.27736586</v>
      </c>
      <c r="F15" s="180">
        <f>'Ratios 2023'!D20</f>
        <v>43.55434338</v>
      </c>
      <c r="G15" s="177">
        <f>average(D15:F15)</f>
        <v>41.90974278</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0.7174239898</v>
      </c>
      <c r="E20" s="163">
        <f>'Ratios 2022'!D26</f>
        <v>0.6085427412</v>
      </c>
      <c r="F20" s="163">
        <f>'Ratios 2023'!D26</f>
        <v>0.5882114979</v>
      </c>
      <c r="G20" s="181">
        <f>average(D20:F20)</f>
        <v>0.6380594096</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0.4370515409</v>
      </c>
      <c r="E25" s="163">
        <f>'Ratios 2022'!D33</f>
        <v>0.4917435122</v>
      </c>
      <c r="F25" s="163">
        <f>'Ratios 2023'!D33</f>
        <v>0.5073094103</v>
      </c>
      <c r="G25" s="181">
        <f>average(D25:F25)</f>
        <v>0.4787014878</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0.1027351094</v>
      </c>
      <c r="E30" s="163">
        <f>'Ratios 2022'!D38</f>
        <v>0.1053385508</v>
      </c>
      <c r="F30" s="163">
        <f>'Ratios 2023'!D38</f>
        <v>0.1119067772</v>
      </c>
      <c r="G30" s="181">
        <f>average(D30:F30)</f>
        <v>0.1066601458</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0.7553664244</v>
      </c>
      <c r="E35" s="163">
        <f>'Ratios 2022'!E41</f>
        <v>0.7449194684</v>
      </c>
      <c r="F35" s="163">
        <f>'Ratios 2023'!E41</f>
        <v>0.7312813231</v>
      </c>
      <c r="G35" s="181">
        <f t="shared" ref="G35:G37" si="1">average(D35:F35)</f>
        <v>0.7438557387</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0.2285683554</v>
      </c>
      <c r="E36" s="163">
        <f>'Ratios 2022'!E42</f>
        <v>0.1986755468</v>
      </c>
      <c r="F36" s="163">
        <f>'Ratios 2023'!E42</f>
        <v>0.2138305013</v>
      </c>
      <c r="G36" s="181">
        <f t="shared" si="1"/>
        <v>0.2136914678</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0.01606522022</v>
      </c>
      <c r="E37" s="163">
        <f>'Ratios 2022'!E43</f>
        <v>0.05640498475</v>
      </c>
      <c r="F37" s="163">
        <f>'Ratios 2023'!E43</f>
        <v>0.0548881756</v>
      </c>
      <c r="G37" s="181">
        <f t="shared" si="1"/>
        <v>0.04245279352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62.87412279</v>
      </c>
      <c r="E42" s="166">
        <f>'Ratios 2022'!D49</f>
        <v>14.50227048</v>
      </c>
      <c r="F42" s="166">
        <f>'Ratios 2023'!D49</f>
        <v>13.35806968</v>
      </c>
      <c r="G42" s="183">
        <f>average(D42:F42)</f>
        <v>30.24482098</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9.212689443</v>
      </c>
      <c r="E47" s="149">
        <f>'Ratios 2022'!D54</f>
        <v>8.132381355</v>
      </c>
      <c r="F47" s="149">
        <f>'Ratios 2023'!D54</f>
        <v>7.539450204</v>
      </c>
      <c r="G47" s="177">
        <f>average(D47:F47)</f>
        <v>8.294840334</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CONSTITUTION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CONSTITUTION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1418696.0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1.6526899E7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266800.0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17945595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1633169.0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610660.0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189473.0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2433302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1594895.0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4100021.0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3037367.0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1062654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1062654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23036446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CONSTITUTION CENTER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1207416</v>
      </c>
      <c r="D7" s="99">
        <v>680989.0</v>
      </c>
      <c r="E7" s="99">
        <v>499702.0</v>
      </c>
      <c r="F7" s="99">
        <v>26725.0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5529755</v>
      </c>
      <c r="D9" s="99">
        <v>3146239.0</v>
      </c>
      <c r="E9" s="99">
        <v>2260038.0</v>
      </c>
      <c r="F9" s="99">
        <v>123478.0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132004</v>
      </c>
      <c r="D10" s="99">
        <v>74451.0</v>
      </c>
      <c r="E10" s="99">
        <v>54631.0</v>
      </c>
      <c r="F10" s="99">
        <v>2922.0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560140</v>
      </c>
      <c r="D11" s="99">
        <v>348326.0</v>
      </c>
      <c r="E11" s="99">
        <v>197389.0</v>
      </c>
      <c r="F11" s="99">
        <v>14425.0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335514</v>
      </c>
      <c r="D12" s="99">
        <v>189231.0</v>
      </c>
      <c r="E12" s="99">
        <v>138856.0</v>
      </c>
      <c r="F12" s="99">
        <v>7427.0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80485</v>
      </c>
      <c r="D15" s="99">
        <v>0.0</v>
      </c>
      <c r="E15" s="99">
        <v>80485.0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1346530</v>
      </c>
      <c r="D20" s="99">
        <v>1145810.0</v>
      </c>
      <c r="E20" s="99">
        <v>200720.0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503975</v>
      </c>
      <c r="D21" s="99">
        <v>503975.0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550326</v>
      </c>
      <c r="D22" s="99">
        <v>348419.0</v>
      </c>
      <c r="E22" s="99">
        <v>137599.0</v>
      </c>
      <c r="F22" s="99">
        <v>64308.0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464260</v>
      </c>
      <c r="D23" s="99">
        <v>464260.0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1925922</v>
      </c>
      <c r="D25" s="99">
        <v>1925922.0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138587</v>
      </c>
      <c r="D26" s="99">
        <v>73915.0</v>
      </c>
      <c r="E26" s="99">
        <v>59261.0</v>
      </c>
      <c r="F26" s="99">
        <v>5411.0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6083</v>
      </c>
      <c r="D29" s="99">
        <v>0.0</v>
      </c>
      <c r="E29" s="99">
        <v>6083.0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3538180</v>
      </c>
      <c r="D31" s="99">
        <v>3361271.0</v>
      </c>
      <c r="E31" s="99">
        <v>141527.0</v>
      </c>
      <c r="F31" s="99">
        <v>35382.0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357108</v>
      </c>
      <c r="D32" s="99">
        <v>339253.0</v>
      </c>
      <c r="E32" s="99">
        <v>14284.0</v>
      </c>
      <c r="F32" s="99">
        <v>3571.0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934086</v>
      </c>
      <c r="D34" s="99">
        <v>811344.0</v>
      </c>
      <c r="E34" s="99">
        <v>122742.0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79530</v>
      </c>
      <c r="D35" s="99">
        <v>6731.0</v>
      </c>
      <c r="E35" s="99">
        <v>72799.0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76491</v>
      </c>
      <c r="D36" s="99">
        <v>0.0</v>
      </c>
      <c r="E36" s="99">
        <v>74719.0</v>
      </c>
      <c r="F36" s="99">
        <v>1772.0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17766392</v>
      </c>
      <c r="D40" s="104">
        <f t="shared" si="2"/>
        <v>13420136</v>
      </c>
      <c r="E40" s="104">
        <f t="shared" si="2"/>
        <v>4060835</v>
      </c>
      <c r="F40" s="104">
        <f t="shared" si="2"/>
        <v>285421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CONSTITUTION CENTER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1.5658937E7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8051319.0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89252.0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93922.0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1.65436914E8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9.4466717E7</v>
      </c>
      <c r="E12" s="109">
        <f>D11-D12</f>
        <v>70970197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6.0550113E7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155414240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1510728.0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1082861.0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2593589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1.07395606E8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4.5425045E7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152820651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155414240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NATIONAL CONSTITUTION CENTER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17766392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3538180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14228212</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1185684.333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15659437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13.20708772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107395606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17766392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1480532.667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72.53849133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60550113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17766392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1480532.667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40.89751909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54.10460681</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16526899</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23036446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0.7174239898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6737171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1027658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7764829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17766392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0.4370515409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692144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6737171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0.1027351094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13420136</v>
      </c>
      <c r="E41" s="165">
        <f t="shared" ref="E41:E44" si="1">D41/$D$44</f>
        <v>0.7553664244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4060835</v>
      </c>
      <c r="E42" s="165">
        <f t="shared" si="1"/>
        <v>0.2285683554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285421</v>
      </c>
      <c r="E43" s="165">
        <f t="shared" si="1"/>
        <v>0.01606522022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17766392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17945595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285421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62.87412279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23893930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2593589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9.212689443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155414240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CONSTITUTION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47250.0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2222864.0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1.3174427E7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56700.0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15444541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2190424.0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678943.0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175665.0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3045032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1870821.0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239</v>
      </c>
      <c r="D26" s="50">
        <v>3803113.0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2618886.0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1184227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1184227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520782.0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416263.0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104519</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21649140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CONSTITUTION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1301711</v>
      </c>
      <c r="D7" s="99">
        <v>769818.0</v>
      </c>
      <c r="E7" s="99">
        <v>404453.0</v>
      </c>
      <c r="F7" s="99">
        <v>127440.0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6738973</v>
      </c>
      <c r="D9" s="99">
        <v>3999843.0</v>
      </c>
      <c r="E9" s="99">
        <v>2085706.0</v>
      </c>
      <c r="F9" s="99">
        <v>653424.0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160879</v>
      </c>
      <c r="D10" s="99">
        <v>89490.0</v>
      </c>
      <c r="E10" s="99">
        <v>53167.0</v>
      </c>
      <c r="F10" s="99">
        <v>18222.0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686115</v>
      </c>
      <c r="D11" s="99">
        <v>396922.0</v>
      </c>
      <c r="E11" s="99">
        <v>218156.0</v>
      </c>
      <c r="F11" s="99">
        <v>71037.0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396857</v>
      </c>
      <c r="D12" s="99">
        <v>234697.0</v>
      </c>
      <c r="E12" s="99">
        <v>123307.0</v>
      </c>
      <c r="F12" s="99">
        <v>38853.0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71652</v>
      </c>
      <c r="D15" s="99">
        <v>0.0</v>
      </c>
      <c r="E15" s="99">
        <v>71652.0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1251572</v>
      </c>
      <c r="D20" s="99">
        <v>1013322.0</v>
      </c>
      <c r="E20" s="99">
        <v>238250.0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399740</v>
      </c>
      <c r="D21" s="99">
        <v>399720.0</v>
      </c>
      <c r="E21" s="99">
        <v>20.0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684126</v>
      </c>
      <c r="D22" s="99">
        <v>460530.0</v>
      </c>
      <c r="E22" s="99">
        <v>119901.0</v>
      </c>
      <c r="F22" s="99">
        <v>103695.0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136628</v>
      </c>
      <c r="D23" s="99">
        <v>136628.0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1722452</v>
      </c>
      <c r="D25" s="99">
        <v>1722452.0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319169</v>
      </c>
      <c r="D26" s="99">
        <v>195239.0</v>
      </c>
      <c r="E26" s="99">
        <v>113277.0</v>
      </c>
      <c r="F26" s="99">
        <v>10653.0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6083</v>
      </c>
      <c r="D29" s="99">
        <v>0.0</v>
      </c>
      <c r="E29" s="99">
        <v>6083.0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3657184</v>
      </c>
      <c r="D31" s="99">
        <v>3474325.0</v>
      </c>
      <c r="E31" s="99">
        <v>146287.0</v>
      </c>
      <c r="F31" s="99">
        <v>36572.0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384644</v>
      </c>
      <c r="D32" s="99">
        <v>365412.0</v>
      </c>
      <c r="E32" s="99">
        <v>15386.0</v>
      </c>
      <c r="F32" s="99">
        <v>3846.0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794371</v>
      </c>
      <c r="D34" s="99">
        <v>758599.0</v>
      </c>
      <c r="E34" s="99">
        <v>34540.0</v>
      </c>
      <c r="F34" s="99">
        <v>1232.0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87254</v>
      </c>
      <c r="D35" s="99">
        <v>42296.0</v>
      </c>
      <c r="E35" s="99">
        <v>44958.0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81439</v>
      </c>
      <c r="D36" s="99">
        <v>5419.0</v>
      </c>
      <c r="E36" s="99">
        <v>76020.0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18880849</v>
      </c>
      <c r="D40" s="104">
        <f t="shared" si="2"/>
        <v>14064712</v>
      </c>
      <c r="E40" s="104">
        <f t="shared" si="2"/>
        <v>3751163</v>
      </c>
      <c r="F40" s="104">
        <f t="shared" si="2"/>
        <v>1064974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CONSTITUTION CENTER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1.3028806E7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1.0345382E7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113173.0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107414.0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1.72858467E8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9.81239E7</v>
      </c>
      <c r="E12" s="109">
        <f>D11-D12</f>
        <v>74734567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6.4945976E7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163275818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1575090.0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1326308.0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2901398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1.13707416E8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4.6667004E7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160374420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163275818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