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<sst xmlns="http://schemas.openxmlformats.org/spreadsheetml/2006/main" count="872" uniqueCount="250">
  <si>
    <t>OREGON HUMANE SOCIETY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</si>
  <si>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</si>
  <si>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</si>
  <si>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</si>
  <si>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</si>
  <si>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</si>
  <si>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</si>
  <si>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</si>
  <si>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</si>
  <si>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</si>
  <si>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</si>
  <si>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</si>
  <si>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</si>
  <si>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</si>
  <si>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</si>
  <si>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</si>
  <si>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</si>
  <si>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</si>
  <si>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</si>
  <si>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</si>
  <si>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</si>
  <si>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</si>
  <si>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</si>
  <si>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</si>
  <si>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</si>
  <si>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</si>
  <si>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</si>
  <si>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</si>
  <si>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</si>
  <si>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</si>
  <si>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</si>
  <si>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</si>
  <si>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</si>
  <si>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</si>
  <si>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</si>
  <si>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</si>
  <si>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</si>
  <si>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</si>
  <si>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</si>
  <si>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</si>
  <si>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</si>
  <si>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</si>
  <si>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</si>
  <si>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</si>
  <si>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</si>
  <si>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</si>
  <si>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</si>
  <si>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</si>
  <si>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</si>
  <si>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</si>
  <si>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</si>
  <si>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</si>
  <si>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</si>
  <si>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</si>
  <si>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</si>
  <si>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</si>
  <si>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</si>
  <si>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</si>
  <si>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</si>
  <si>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</si>
  <si>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</si>
  <si>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</si>
  <si>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</si>
  <si>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</si>
  <si>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SERVICE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</si>
  <si>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</si>
  <si>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</si>
  <si>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</si>
  <si>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</si>
  <si>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</si>
  <si>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</si>
  <si>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</si>
  <si>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</si>
  <si>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</si>
  <si>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</si>
  <si>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</si>
  <si>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</si>
  <si>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</si>
  <si>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</si>
  <si>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</si>
  <si>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</si>
  <si>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</si>
  <si>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</si>
  <si>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</si>
  <si>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</si>
  <si>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</si>
  <si>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</si>
  <si>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</si>
  <si>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</si>
  <si>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</si>
  <si>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</si>
  <si>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</si>
  <si>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</si>
  <si>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</si>
  <si>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</si>
  <si>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</si>
  <si>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</si>
  <si>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</si>
  <si>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</si>
  <si>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</si>
  <si>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</si>
  <si>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</si>
  <si>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</si>
  <si>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</si>
  <si>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</si>
  <si>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</si>
  <si>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</si>
  <si>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</si>
  <si>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</si>
  <si>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</si>
  <si>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</si>
  <si>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</si>
  <si>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</si>
  <si>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</si>
  <si>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</si>
  <si>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</si>
  <si>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</si>
  <si>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</si>
  <si>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</si>
  <si>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</si>
  <si>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</si>
  <si>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</si>
  <si>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</si>
  <si>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</si>
  <si>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</si>
  <si>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</si>
  <si>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</si>
  <si>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</si>
  <si>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</si>
  <si>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</si>
  <si>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</si>
  <si>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</si>
  <si>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</si>
  <si>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</si>
  <si>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</si>
  <si>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PROGRAM SUPPLIES</t>
  </si>
  <si>
    <t>REPAIRS &amp; MAINTENANCE</t>
  </si>
  <si>
    <t>BANK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</si>
  <si>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</si>
  <si>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</si>
  <si>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</si>
  <si>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</si>
  <si>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</si>
  <si>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</si>
  <si>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</si>
  <si>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</si>
  <si>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</si>
  <si>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</si>
  <si>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</si>
  <si>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</si>
  <si>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</si>
  <si>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</si>
  <si>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</si>
  <si>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</si>
  <si>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</si>
  <si>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</si>
  <si>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</si>
  <si>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</si>
  <si>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</si>
  <si>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</si>
  <si>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</si>
  <si>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</si>
  <si>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</si>
  <si>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</si>
  <si>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</si>
  <si>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</si>
  <si>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</si>
  <si>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</si>
  <si>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</si>
  <si>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</si>
  <si>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</si>
  <si>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</si>
  <si>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</si>
  <si>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</si>
  <si>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</si>
  <si>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</si>
  <si>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</si>
  <si>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</si>
  <si>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</si>
  <si>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</si>
  <si>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</si>
  <si>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</si>
  <si>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</si>
  <si>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</si>
  <si>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</si>
  <si>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</si>
  <si>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</si>
  <si>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</si>
  <si>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</si>
  <si>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</si>
  <si>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</si>
  <si>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</si>
  <si>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</si>
  <si>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</si>
  <si>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</si>
  <si>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</si>
  <si>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</si>
  <si>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</si>
  <si>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</si>
  <si>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</si>
  <si>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</si>
  <si>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</si>
  <si>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</si>
  <si>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</si>
  <si>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</si>
  <si>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</si>
  <si>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</si>
  <si>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</si>
  <si>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</si>
  <si>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</si>
  <si>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</si>
  <si>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</si>
  <si>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</si>
  <si>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</si>
  <si>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</si>
  <si>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</si>
  <si>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</si>
  <si>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</si>
  <si>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</si>
  <si>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</si>
  <si>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</si>
  <si>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</si>
  <si>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</si>
  <si>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</si>
  <si>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</si>
  <si>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</si>
  <si>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</si>
  <si>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</si>
  <si>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</si>
  <si>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</si>
  <si>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</si>
  <si>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</si>
  <si>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</si>
  <si>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</si>
  <si>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</si>
  <si>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</si>
  <si>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</si>
  <si>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</si>
  <si>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</si>
  <si>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OTHER</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</si>
  <si>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</si>
  <si>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</si>
  <si>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PROGRAM SUPPLIES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</si>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</sst>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OREGON HUMANE SOCIETY</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34003444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2270578</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31732866</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2644405.5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4610240</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1.743393742</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83963184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34003444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2833620.333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29.63106349</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28280104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34003444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2833620.333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9.980202241</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11.72359598</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20474442</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28887827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0.7087567369</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18790668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3932843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22723511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34003444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0.6682708669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2400937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18790668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0.1277728392</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240</v>
      </c>
      <c r="D41" s="75">
        <f>'Expenses 2023'!D40</f>
        <v>26821325</v>
      </c>
      <c r="E41" s="164">
        <f t="shared" ref="E41:E44" si="1">D41/$D$44</f>
        <v>0.788782601</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3415430</v>
      </c>
      <c r="E42" s="164">
        <f t="shared" si="1"/>
        <v>0.1004436492</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3766689</v>
      </c>
      <c r="E43" s="164">
        <f t="shared" si="1"/>
        <v>0.1107737499</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34003444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22075204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3766689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5.860638879</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13024208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2754851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4.72773591</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107866330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OREGON HUMANE SOCIETY</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1703876.0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2.8365621E7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3874622.0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30069497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6840481.0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6840481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1262442.0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695311.0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88297.0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607014</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607014</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1674233.0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755506.0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918727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918727</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280273.0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544618.0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-264345</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19630.0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22301.0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-2671</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417583.0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197264.0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220319</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76111.0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76111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39727575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OREGON HUMANE SOCIETY</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1546646</v>
      </c>
      <c r="D7" s="99">
        <v>862144.0</v>
      </c>
      <c r="E7" s="99">
        <v>350948.0</v>
      </c>
      <c r="F7" s="99">
        <v>333554.0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18679424</v>
      </c>
      <c r="D9" s="99">
        <v>1.5421313E7</v>
      </c>
      <c r="E9" s="99">
        <v>1422825.0</v>
      </c>
      <c r="F9" s="99">
        <v>1835286.0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931411</v>
      </c>
      <c r="D10" s="99">
        <v>653510.0</v>
      </c>
      <c r="E10" s="99">
        <v>171672.0</v>
      </c>
      <c r="F10" s="99">
        <v>106229.0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2074444</v>
      </c>
      <c r="D11" s="99">
        <v>1825122.0</v>
      </c>
      <c r="E11" s="99">
        <v>70125.0</v>
      </c>
      <c r="F11" s="99">
        <v>179197.0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1698346</v>
      </c>
      <c r="D12" s="99">
        <v>1153002.0</v>
      </c>
      <c r="E12" s="99">
        <v>374523.0</v>
      </c>
      <c r="F12" s="99">
        <v>170821.0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152956</v>
      </c>
      <c r="D15" s="99">
        <v>3940.0</v>
      </c>
      <c r="E15" s="99">
        <v>144405.0</v>
      </c>
      <c r="F15" s="99">
        <v>4611.0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76990</v>
      </c>
      <c r="D16" s="99">
        <v>0.0</v>
      </c>
      <c r="E16" s="99">
        <v>76990.0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40736</v>
      </c>
      <c r="D17" s="99">
        <v>0.0</v>
      </c>
      <c r="E17" s="99">
        <v>40736.0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296597</v>
      </c>
      <c r="D18" s="99">
        <v>0.0</v>
      </c>
      <c r="E18" s="99">
        <v>0.0</v>
      </c>
      <c r="F18" s="99">
        <v>296597.0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361013</v>
      </c>
      <c r="D20" s="99">
        <v>23901.0</v>
      </c>
      <c r="E20" s="99">
        <v>337112.0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580947</v>
      </c>
      <c r="D21" s="99">
        <v>393404.0</v>
      </c>
      <c r="E21" s="99">
        <v>6419.0</v>
      </c>
      <c r="F21" s="99">
        <v>181124.0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562964</v>
      </c>
      <c r="D22" s="99">
        <v>275044.0</v>
      </c>
      <c r="E22" s="99">
        <v>38086.0</v>
      </c>
      <c r="F22" s="99">
        <v>249834.0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842224</v>
      </c>
      <c r="D23" s="99">
        <v>842224.0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1100785</v>
      </c>
      <c r="D25" s="99">
        <v>1086147.0</v>
      </c>
      <c r="E25" s="99">
        <v>13176.0</v>
      </c>
      <c r="F25" s="99">
        <v>1462.0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427521</v>
      </c>
      <c r="D26" s="99">
        <v>124233.0</v>
      </c>
      <c r="E26" s="99">
        <v>296315.0</v>
      </c>
      <c r="F26" s="99">
        <v>6973.0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2568940</v>
      </c>
      <c r="D31" s="99">
        <v>2228231.0</v>
      </c>
      <c r="E31" s="99">
        <v>149912.0</v>
      </c>
      <c r="F31" s="99">
        <v>190797.0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350652</v>
      </c>
      <c r="D32" s="99">
        <v>79328.0</v>
      </c>
      <c r="E32" s="99">
        <v>271324.0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242</v>
      </c>
      <c r="C34" s="98">
        <f t="shared" si="1"/>
        <v>2403961</v>
      </c>
      <c r="D34" s="99">
        <v>2385390.0</v>
      </c>
      <c r="E34" s="99">
        <v>14194.0</v>
      </c>
      <c r="F34" s="99">
        <v>4377.0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1059808</v>
      </c>
      <c r="D35" s="99">
        <v>1059700.0</v>
      </c>
      <c r="E35" s="99">
        <v>88.0</v>
      </c>
      <c r="F35" s="99">
        <v>20.0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475413</v>
      </c>
      <c r="D36" s="99">
        <v>337434.0</v>
      </c>
      <c r="E36" s="99">
        <v>11745.0</v>
      </c>
      <c r="F36" s="99">
        <v>126234.0</v>
      </c>
      <c r="G36" s="43"/>
      <c r="H36" s="43"/>
      <c r="I36" s="43"/>
      <c r="J36" s="43"/>
      <c r="K36" s="43"/>
      <c r="L36" s="43"/>
      <c r="M36" s="43"/>
      <c r="N36" s="43"/>
      <c r="O36" s="43"/>
      <c r="P36" s="43"/>
      <c r="Q36" s="43"/>
      <c r="R36" s="43"/>
      <c r="S36" s="43"/>
      <c r="T36" s="43"/>
      <c r="U36" s="43"/>
      <c r="V36" s="43"/>
      <c r="W36" s="43"/>
      <c r="X36" s="43"/>
      <c r="Y36" s="43"/>
      <c r="Z36" s="43"/>
    </row>
    <row r="37">
      <c r="A37" s="45" t="s">
        <v>52</v>
      </c>
      <c r="B37" s="102" t="s">
        <v>97</v>
      </c>
      <c r="C37" s="98">
        <f t="shared" si="1"/>
        <v>284067</v>
      </c>
      <c r="D37" s="99">
        <v>53876.0</v>
      </c>
      <c r="E37" s="99">
        <v>221198.0</v>
      </c>
      <c r="F37" s="99">
        <v>8993.0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505847.0</v>
      </c>
      <c r="E38" s="99">
        <v>-786344.0</v>
      </c>
      <c r="F38" s="99">
        <v>280497.0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36515845</v>
      </c>
      <c r="D40" s="103">
        <f t="shared" si="2"/>
        <v>29313790</v>
      </c>
      <c r="E40" s="103">
        <f t="shared" si="2"/>
        <v>3225449</v>
      </c>
      <c r="F40" s="103">
        <f t="shared" si="2"/>
        <v>3976606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OREGON HUMANE SOCIETY</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3932294.0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1311403.0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4080665.0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507983.0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1412947.0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47664.0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765675.0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7.9709439E7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1.6904821E7</v>
      </c>
      <c r="E12" s="108">
        <f>D11-D12</f>
        <v>62804618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3.4593255E7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3319564.0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112776068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2704306.0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154687.0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3528338.0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6387331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8.7289882E7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1.9098855E7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106388737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112776068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OREGON HUMANE SOCIETY</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36515845</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2568940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33946905</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2828908.75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5243697</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1.85361122</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87289882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36515845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3042987.083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28.68559071</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34593255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36515845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3042987.083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11.36818989</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13.22180111</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28365621</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39727575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0.714003334</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20226070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4704201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24930271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36515845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0.6827247459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3005855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20226070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0.148612904</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243</v>
      </c>
      <c r="D41" s="75">
        <f>'Expenses 2024'!D40</f>
        <v>29313790</v>
      </c>
      <c r="E41" s="164">
        <f t="shared" ref="E41:E44" si="1">D41/$D$44</f>
        <v>0.8027690445</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3225449</v>
      </c>
      <c r="E42" s="164">
        <f t="shared" si="1"/>
        <v>0.0883301208</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3976606</v>
      </c>
      <c r="E43" s="164">
        <f t="shared" si="1"/>
        <v>0.1089008347</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36515845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30069497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3976606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7.561598257</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12058631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2858993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4.21778962</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112776068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OREGON HUMANE SOCIETY</v>
      </c>
      <c r="B1" s="2" t="s">
        <v>244</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8"/>
      <c r="B5" s="49"/>
      <c r="C5" s="147" t="s">
        <v>181</v>
      </c>
      <c r="D5" s="176">
        <f>'Ratios 2022'!D8</f>
        <v>2.303305758</v>
      </c>
      <c r="E5" s="176">
        <f>'Ratios 2023'!D8</f>
        <v>1.743393742</v>
      </c>
      <c r="F5" s="176">
        <f>'Ratios 2024'!D8</f>
        <v>1.85361122</v>
      </c>
      <c r="G5" s="176">
        <f>average(D5:F5)</f>
        <v>1.96677024</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8"/>
      <c r="B10" s="49"/>
      <c r="C10" s="147" t="s">
        <v>189</v>
      </c>
      <c r="D10" s="148">
        <f>'Ratios 2022'!D14</f>
        <v>40.54793809</v>
      </c>
      <c r="E10" s="148">
        <f>'Ratios 2023'!D14</f>
        <v>29.63106349</v>
      </c>
      <c r="F10" s="148">
        <f>'Ratios 2024'!D14</f>
        <v>28.68559071</v>
      </c>
      <c r="G10" s="176">
        <f>average(D10:F10)</f>
        <v>32.9548641</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15.50502708</v>
      </c>
      <c r="E15" s="179">
        <f>'Ratios 2023'!D20</f>
        <v>9.980202241</v>
      </c>
      <c r="F15" s="179">
        <f>'Ratios 2024'!D20</f>
        <v>11.36818989</v>
      </c>
      <c r="G15" s="176">
        <f>average(D15:F15)</f>
        <v>12.28447307</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0.7874892406</v>
      </c>
      <c r="E20" s="162">
        <f>'Ratios 2023'!D26</f>
        <v>0.7087567369</v>
      </c>
      <c r="F20" s="162">
        <f>'Ratios 2024'!D26</f>
        <v>0.714003334</v>
      </c>
      <c r="G20" s="180">
        <f>average(D20:F20)</f>
        <v>0.7367497705</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0.6685506142</v>
      </c>
      <c r="E25" s="162">
        <f>'Ratios 2023'!D33</f>
        <v>0.6682708669</v>
      </c>
      <c r="F25" s="162">
        <f>'Ratios 2024'!D33</f>
        <v>0.6827247459</v>
      </c>
      <c r="G25" s="180">
        <f>average(D25:F25)</f>
        <v>0.6731820757</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0.1454745537</v>
      </c>
      <c r="E30" s="162">
        <f>'Ratios 2023'!D38</f>
        <v>0.1277728392</v>
      </c>
      <c r="F30" s="162">
        <f>'Ratios 2024'!D38</f>
        <v>0.148612904</v>
      </c>
      <c r="G30" s="180">
        <f>average(D30:F30)</f>
        <v>0.140620099</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8"/>
      <c r="B35" s="49"/>
      <c r="C35" s="147" t="s">
        <v>249</v>
      </c>
      <c r="D35" s="162">
        <f>'Ratios 2022'!E41</f>
        <v>0.7295014742</v>
      </c>
      <c r="E35" s="162">
        <f>'Ratios 2023'!E41</f>
        <v>0.788782601</v>
      </c>
      <c r="F35" s="162">
        <f>'Ratios 2024'!E41</f>
        <v>0.8027690445</v>
      </c>
      <c r="G35" s="180">
        <f t="shared" ref="G35:G37" si="1">average(D35:F35)</f>
        <v>0.7736843732</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0.1218035847</v>
      </c>
      <c r="E36" s="162">
        <f>'Ratios 2023'!E42</f>
        <v>0.1004436492</v>
      </c>
      <c r="F36" s="162">
        <f>'Ratios 2024'!E42</f>
        <v>0.0883301208</v>
      </c>
      <c r="G36" s="180">
        <f t="shared" si="1"/>
        <v>0.1035257849</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0.1486949411</v>
      </c>
      <c r="E37" s="162">
        <f>'Ratios 2023'!E43</f>
        <v>0.1107737499</v>
      </c>
      <c r="F37" s="162">
        <f>'Ratios 2024'!E43</f>
        <v>0.1089008347</v>
      </c>
      <c r="G37" s="180">
        <f t="shared" si="1"/>
        <v>0.1227898419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5.750419213</v>
      </c>
      <c r="E42" s="165">
        <f>'Ratios 2023'!D49</f>
        <v>5.860638879</v>
      </c>
      <c r="F42" s="165">
        <f>'Ratios 2024'!D49</f>
        <v>7.561598257</v>
      </c>
      <c r="G42" s="182">
        <f>average(D42:F42)</f>
        <v>6.39088545</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2.619248619</v>
      </c>
      <c r="E47" s="148">
        <f>'Ratios 2023'!D54</f>
        <v>4.72773591</v>
      </c>
      <c r="F47" s="148">
        <f>'Ratios 2024'!D54</f>
        <v>4.21778962</v>
      </c>
      <c r="G47" s="176">
        <f>average(D47:F47)</f>
        <v>3.854924716</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0.001804874365</v>
      </c>
      <c r="E52" s="183">
        <f>'Ratios 2023'!D59</f>
        <v>0</v>
      </c>
      <c r="F52" s="183">
        <f>'Ratios 2024'!D59</f>
        <v>0</v>
      </c>
      <c r="G52" s="184">
        <f>average(D52:F52)</f>
        <v>0.0006016247882</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OREGON HUMANE SOCIETY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OREGON HUMANE SOCIETY</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1458772.0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2.1195154E7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22653926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3340669.0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3340669</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649124.0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508848.0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508848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508848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15707.0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15707</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15707</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60240.0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544176.0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-483936</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350290.0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142188.0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208102</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22409.0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22409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26914849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OREGON HUMANE SOCIETY</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589440</v>
      </c>
      <c r="D7" s="99">
        <v>304911.0</v>
      </c>
      <c r="E7" s="99">
        <v>219442.0</v>
      </c>
      <c r="F7" s="99">
        <v>65087.0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195972</v>
      </c>
      <c r="D8" s="99">
        <v>0.0</v>
      </c>
      <c r="E8" s="99">
        <v>0.0</v>
      </c>
      <c r="F8" s="99">
        <v>195972.0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13706827</v>
      </c>
      <c r="D9" s="99">
        <v>9531180.0</v>
      </c>
      <c r="E9" s="99">
        <v>2536591.0</v>
      </c>
      <c r="F9" s="99">
        <v>1639056.0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690431</v>
      </c>
      <c r="D10" s="99">
        <v>448862.0</v>
      </c>
      <c r="E10" s="99">
        <v>173511.0</v>
      </c>
      <c r="F10" s="99">
        <v>68058.0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1417821</v>
      </c>
      <c r="D11" s="99">
        <v>904500.0</v>
      </c>
      <c r="E11" s="99">
        <v>358204.0</v>
      </c>
      <c r="F11" s="99">
        <v>155117.0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1112099</v>
      </c>
      <c r="D12" s="99">
        <v>703402.0</v>
      </c>
      <c r="E12" s="99">
        <v>281033.0</v>
      </c>
      <c r="F12" s="99">
        <v>127664.0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68560</v>
      </c>
      <c r="D15" s="99">
        <v>49.0</v>
      </c>
      <c r="E15" s="99">
        <v>37454.0</v>
      </c>
      <c r="F15" s="99">
        <v>31057.0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94884</v>
      </c>
      <c r="D16" s="99">
        <v>0.0</v>
      </c>
      <c r="E16" s="99">
        <v>94884.0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40897</v>
      </c>
      <c r="D17" s="99">
        <v>0.0</v>
      </c>
      <c r="E17" s="99">
        <v>40897.0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419207</v>
      </c>
      <c r="D18" s="99">
        <v>0.0</v>
      </c>
      <c r="E18" s="99">
        <v>0.0</v>
      </c>
      <c r="F18" s="99">
        <v>419207.0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516223</v>
      </c>
      <c r="D20" s="99">
        <v>54922.0</v>
      </c>
      <c r="E20" s="99">
        <v>461301.0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587706</v>
      </c>
      <c r="D21" s="99">
        <v>155151.0</v>
      </c>
      <c r="E21" s="99">
        <v>0.0</v>
      </c>
      <c r="F21" s="99">
        <v>432555.0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608391</v>
      </c>
      <c r="D22" s="99">
        <v>6676.0</v>
      </c>
      <c r="E22" s="99">
        <v>227712.0</v>
      </c>
      <c r="F22" s="99">
        <v>374003.0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867929</v>
      </c>
      <c r="D23" s="99">
        <v>1128.0</v>
      </c>
      <c r="E23" s="99">
        <v>866801.0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516381</v>
      </c>
      <c r="D25" s="99">
        <v>29979.0</v>
      </c>
      <c r="E25" s="99">
        <v>484738.0</v>
      </c>
      <c r="F25" s="99">
        <v>1664.0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197315</v>
      </c>
      <c r="D26" s="99">
        <v>91035.0</v>
      </c>
      <c r="E26" s="99">
        <v>97609.0</v>
      </c>
      <c r="F26" s="99">
        <v>8671.0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1194126</v>
      </c>
      <c r="D31" s="99">
        <v>1132326.0</v>
      </c>
      <c r="E31" s="99">
        <v>28851.0</v>
      </c>
      <c r="F31" s="99">
        <v>32949.0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302029</v>
      </c>
      <c r="D32" s="99">
        <v>44501.0</v>
      </c>
      <c r="E32" s="99">
        <v>257528.0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1852723</v>
      </c>
      <c r="D34" s="99">
        <v>1847534.0</v>
      </c>
      <c r="E34" s="99">
        <v>3543.0</v>
      </c>
      <c r="F34" s="99">
        <v>1646.0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728759</v>
      </c>
      <c r="D35" s="99">
        <v>21960.0</v>
      </c>
      <c r="E35" s="99">
        <v>706799.0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97</v>
      </c>
      <c r="C36" s="98">
        <f t="shared" si="1"/>
        <v>417087</v>
      </c>
      <c r="D36" s="99">
        <v>115288.0</v>
      </c>
      <c r="E36" s="99">
        <v>288526.0</v>
      </c>
      <c r="F36" s="99">
        <v>13273.0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265682</v>
      </c>
      <c r="D37" s="99">
        <v>150261.0</v>
      </c>
      <c r="E37" s="99">
        <v>11024.0</v>
      </c>
      <c r="F37" s="99">
        <v>104397.0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103526</v>
      </c>
      <c r="D38" s="99">
        <v>3783758.0</v>
      </c>
      <c r="E38" s="99">
        <v>-3949382.0</v>
      </c>
      <c r="F38" s="99">
        <v>269150.0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26494015</v>
      </c>
      <c r="D40" s="103">
        <f t="shared" si="2"/>
        <v>19327423</v>
      </c>
      <c r="E40" s="103">
        <f t="shared" si="2"/>
        <v>3227066</v>
      </c>
      <c r="F40" s="103">
        <f t="shared" si="2"/>
        <v>3939526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OREGON HUMANE SOCIETY</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3128074.0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1728041.0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4838175.0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70876.0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1494739.0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118882.0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548399.0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7.354824E7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1.2147462E7</v>
      </c>
      <c r="E12" s="108">
        <f>D11-D12</f>
        <v>61400778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3.4232535E7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3250538.0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110811037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4553667.0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200000.0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2353425.0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7107092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8.952314E7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1.4180805E7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103703945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110811037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OREGON HUMANE SOCIETY</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26494015</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1194126</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25299889</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2108324.083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4856115</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2.303305758</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89523140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26494015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2207834.583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40.54793809</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34232535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26494015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2207834.583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15.50502708</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17.80833284</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21195154</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26914849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0.7874892406</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14492239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3220351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17712590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26494015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0.6685506142</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2108252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14492239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0.1454745537</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19327423</v>
      </c>
      <c r="E41" s="164">
        <f t="shared" ref="E41:E44" si="1">D41/$D$44</f>
        <v>0.7295014742</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3227066</v>
      </c>
      <c r="E42" s="164">
        <f t="shared" si="1"/>
        <v>0.1218035847</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3939526</v>
      </c>
      <c r="E43" s="164">
        <f t="shared" si="1"/>
        <v>0.1486949411</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26494015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22653926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3939526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5.750419213</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11927186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4553667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2.619248619</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200000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110811037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0.001804874365</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OREGON HUMANE SOCIETY</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1600762.0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2.0474442E7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1901497.0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22075204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6016362.0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6016362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492238.0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503962.0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503962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503962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129468.0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652175.0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-522707</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387298.0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180122.0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207176</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115592.0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115592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28887827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OREGON HUMANE SOCIETY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612756</v>
      </c>
      <c r="D7" s="99">
        <v>307274.0</v>
      </c>
      <c r="E7" s="99">
        <v>232117.0</v>
      </c>
      <c r="F7" s="99">
        <v>73365.0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18177912</v>
      </c>
      <c r="D9" s="99">
        <v>1.3063764E7</v>
      </c>
      <c r="E9" s="99">
        <v>3136803.0</v>
      </c>
      <c r="F9" s="99">
        <v>1977345.0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667866</v>
      </c>
      <c r="D10" s="99">
        <v>453275.0</v>
      </c>
      <c r="E10" s="99">
        <v>149018.0</v>
      </c>
      <c r="F10" s="99">
        <v>65573.0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1733071</v>
      </c>
      <c r="D11" s="99">
        <v>1141339.0</v>
      </c>
      <c r="E11" s="99">
        <v>419172.0</v>
      </c>
      <c r="F11" s="99">
        <v>172560.0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1531906</v>
      </c>
      <c r="D12" s="99">
        <v>1006756.0</v>
      </c>
      <c r="E12" s="99">
        <v>372459.0</v>
      </c>
      <c r="F12" s="99">
        <v>152691.0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129797</v>
      </c>
      <c r="D15" s="99">
        <v>7981.0</v>
      </c>
      <c r="E15" s="99">
        <v>94285.0</v>
      </c>
      <c r="F15" s="99">
        <v>27531.0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233146</v>
      </c>
      <c r="D16" s="99">
        <v>0.0</v>
      </c>
      <c r="E16" s="99">
        <v>233146.0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40870</v>
      </c>
      <c r="D17" s="99">
        <v>0.0</v>
      </c>
      <c r="E17" s="99">
        <v>40870.0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390429</v>
      </c>
      <c r="D18" s="99">
        <v>0.0</v>
      </c>
      <c r="E18" s="99">
        <v>0.0</v>
      </c>
      <c r="F18" s="99">
        <v>390429.0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701435</v>
      </c>
      <c r="D20" s="99">
        <v>40752.0</v>
      </c>
      <c r="E20" s="99">
        <v>655683.0</v>
      </c>
      <c r="F20" s="99">
        <v>5000.0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499359</v>
      </c>
      <c r="D21" s="99">
        <v>353960.0</v>
      </c>
      <c r="E21" s="99">
        <v>0.0</v>
      </c>
      <c r="F21" s="99">
        <v>145399.0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661257</v>
      </c>
      <c r="D22" s="99">
        <v>12521.0</v>
      </c>
      <c r="E22" s="99">
        <v>327706.0</v>
      </c>
      <c r="F22" s="99">
        <v>321030.0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647618</v>
      </c>
      <c r="D23" s="99">
        <v>0.0</v>
      </c>
      <c r="E23" s="99">
        <v>647618.0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873069</v>
      </c>
      <c r="D25" s="99">
        <v>32928.0</v>
      </c>
      <c r="E25" s="99">
        <v>837267.0</v>
      </c>
      <c r="F25" s="99">
        <v>2874.0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278198</v>
      </c>
      <c r="D26" s="99">
        <v>91716.0</v>
      </c>
      <c r="E26" s="99">
        <v>172664.0</v>
      </c>
      <c r="F26" s="99">
        <v>13818.0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2270578</v>
      </c>
      <c r="D31" s="99">
        <v>2183050.0</v>
      </c>
      <c r="E31" s="99">
        <v>48913.0</v>
      </c>
      <c r="F31" s="99">
        <v>38615.0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414521</v>
      </c>
      <c r="D32" s="99">
        <v>44292.0</v>
      </c>
      <c r="E32" s="99">
        <v>370229.0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2150879</v>
      </c>
      <c r="D34" s="99">
        <v>2148321.0</v>
      </c>
      <c r="E34" s="99">
        <v>0.0</v>
      </c>
      <c r="F34" s="99">
        <v>2558.0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888101</v>
      </c>
      <c r="D35" s="99">
        <v>29491.0</v>
      </c>
      <c r="E35" s="99">
        <v>858610.0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239</v>
      </c>
      <c r="C36" s="98">
        <f t="shared" si="1"/>
        <v>494351</v>
      </c>
      <c r="D36" s="99">
        <v>136638.0</v>
      </c>
      <c r="E36" s="99">
        <v>349496.0</v>
      </c>
      <c r="F36" s="99">
        <v>8217.0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350729</v>
      </c>
      <c r="D37" s="99">
        <v>223547.0</v>
      </c>
      <c r="E37" s="99">
        <v>4889.0</v>
      </c>
      <c r="F37" s="99">
        <v>122293.0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255596</v>
      </c>
      <c r="D38" s="99">
        <v>5543720.0</v>
      </c>
      <c r="E38" s="99">
        <v>-5535515.0</v>
      </c>
      <c r="F38" s="99">
        <v>247391.0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34003444</v>
      </c>
      <c r="D40" s="103">
        <f t="shared" si="2"/>
        <v>26821325</v>
      </c>
      <c r="E40" s="103">
        <f t="shared" si="2"/>
        <v>3415430</v>
      </c>
      <c r="F40" s="103">
        <f t="shared" si="2"/>
        <v>3766689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OREGON HUMANE SOCIETY</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4432538.0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177702.0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5926729.0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218031.0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1426931.0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147901.0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694376.0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7.7535742E7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1.4375348E7</v>
      </c>
      <c r="E12" s="108">
        <f>D11-D12</f>
        <v>63160394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2.8280104E7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3401624.0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107866330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2754851.0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2733774.0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5488625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8.3963184E7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1.8414521E7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102377705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107866330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