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<sst xmlns="http://schemas.openxmlformats.org/spreadsheetml/2006/main" count="885" uniqueCount="256">
  <si>
    <t>BOSTON UNIVERSITY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</si>
  <si>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</si>
  <si>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</si>
  <si>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</si>
  <si>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</si>
  <si>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</si>
  <si>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</si>
  <si>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</si>
  <si>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</si>
  <si>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</si>
  <si>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</si>
  <si>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</si>
  <si>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</si>
  <si>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</si>
  <si>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</si>
  <si>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</si>
  <si>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</si>
  <si>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</si>
  <si>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</si>
  <si>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</si>
  <si>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</si>
  <si>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</si>
  <si>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</si>
  <si>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</si>
  <si>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</si>
  <si>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</si>
  <si>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</si>
  <si>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</si>
  <si>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</si>
  <si>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</si>
  <si>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</si>
  <si>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</si>
  <si>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</si>
  <si>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</si>
  <si>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</si>
  <si>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</si>
  <si>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</si>
  <si>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</si>
  <si>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</si>
  <si>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</si>
  <si>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</si>
  <si>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</si>
  <si>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</si>
  <si>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</si>
  <si>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</si>
  <si>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</si>
  <si>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</si>
  <si>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</si>
  <si>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</si>
  <si>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</si>
  <si>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</si>
  <si>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</si>
  <si>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</si>
  <si>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</si>
  <si>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</si>
  <si>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</si>
  <si>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</si>
  <si>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</si>
  <si>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</si>
  <si>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</si>
  <si>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</si>
  <si>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</si>
  <si>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</si>
  <si>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</si>
  <si>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TUITION AND FEES</t>
  </si>
  <si>
    <t>AUX SALES &amp; SERVICES</t>
  </si>
  <si>
    <t>NON-GOVERNMENT GRANTS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</si>
  <si>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</si>
  <si>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</si>
  <si>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</si>
  <si>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</si>
  <si>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</si>
  <si>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</si>
  <si>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</si>
  <si>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</si>
  <si>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</si>
  <si>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</si>
  <si>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</si>
  <si>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</si>
  <si>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</si>
  <si>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</si>
  <si>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</si>
  <si>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</si>
  <si>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</si>
  <si>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</si>
  <si>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</si>
  <si>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</si>
  <si>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</si>
  <si>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</si>
  <si>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</si>
  <si>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</si>
  <si>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</si>
  <si>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</si>
  <si>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</si>
  <si>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</si>
  <si>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</si>
  <si>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</si>
  <si>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</si>
  <si>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</si>
  <si>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REAL ESTATE AND RENTAL AND LEASING</t>
  </si>
  <si>
    <t>OTHER SERVICES</t>
  </si>
  <si>
    <t>ARTS, ENTERTAINMENT, AND RECREATION</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</si>
  <si>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</si>
  <si>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</si>
  <si>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</si>
  <si>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</si>
  <si>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</si>
  <si>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</si>
  <si>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</si>
  <si>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</si>
  <si>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</si>
  <si>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</si>
  <si>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</si>
  <si>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</si>
  <si>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</si>
  <si>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</si>
  <si>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</si>
  <si>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</si>
  <si>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</si>
  <si>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</si>
  <si>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</si>
  <si>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</si>
  <si>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</si>
  <si>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</si>
  <si>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</si>
  <si>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</si>
  <si>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</si>
  <si>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</si>
  <si>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</si>
  <si>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</si>
  <si>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</si>
  <si>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</si>
  <si>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</si>
  <si>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</si>
  <si>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</si>
  <si>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</si>
  <si>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</si>
  <si>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</si>
  <si>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</si>
  <si>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RESEARCH &amp; LAB SUPPLIES</t>
  </si>
  <si>
    <t>DUES &amp; MEMBERSHIPS</t>
  </si>
  <si>
    <t xml:space="preserve"> BOOKS &amp; PERIODICALS</t>
  </si>
  <si>
    <t>EDUCATIONAL SERVICES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</si>
  <si>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</si>
  <si>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</si>
  <si>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</si>
  <si>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</si>
  <si>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</si>
  <si>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</si>
  <si>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</si>
  <si>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</si>
  <si>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</si>
  <si>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</si>
  <si>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</si>
  <si>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</si>
  <si>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</si>
  <si>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</si>
  <si>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</si>
  <si>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</si>
  <si>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</si>
  <si>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</si>
  <si>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</si>
  <si>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</si>
  <si>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</si>
  <si>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</si>
  <si>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</si>
  <si>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</si>
  <si>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</si>
  <si>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</si>
  <si>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</si>
  <si>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</si>
  <si>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</si>
  <si>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</si>
  <si>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</si>
  <si>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</si>
  <si>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</si>
  <si>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</si>
  <si>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</si>
  <si>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</si>
  <si>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</si>
  <si>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</si>
  <si>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</si>
  <si>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</si>
  <si>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</si>
  <si>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</si>
  <si>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</si>
  <si>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</si>
  <si>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</si>
  <si>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</si>
  <si>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</si>
  <si>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</si>
  <si>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</si>
  <si>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</si>
  <si>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</si>
  <si>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</si>
  <si>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</si>
  <si>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</si>
  <si>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</si>
  <si>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</si>
  <si>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</si>
  <si>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</si>
  <si>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</si>
  <si>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</si>
  <si>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</si>
  <si>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</si>
  <si>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</si>
  <si>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</si>
  <si>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</si>
  <si>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</si>
  <si>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</si>
  <si>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</si>
  <si>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</si>
  <si>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</si>
  <si>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</si>
  <si>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</si>
  <si>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</si>
  <si>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</si>
  <si>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</si>
  <si>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</si>
  <si>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</si>
  <si>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</si>
  <si>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</si>
  <si>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</si>
  <si>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</si>
  <si>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</si>
  <si>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</si>
  <si>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</si>
  <si>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</si>
  <si>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</si>
  <si>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</si>
  <si>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</si>
  <si>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</si>
  <si>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</si>
  <si>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</si>
  <si>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</si>
  <si>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</si>
  <si>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</si>
  <si>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</si>
  <si>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</si>
  <si>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</si>
  <si>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</si>
  <si>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</si>
  <si>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</si>
  <si>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</si>
  <si>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</si>
  <si>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</si>
  <si>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REAL ESTATE AND RENTAL</t>
  </si>
  <si>
    <t>ARTS, ENTERTAINMENT, A</t>
  </si>
  <si>
    <t>BOOKS &amp; PERIODICALS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</si>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</sst>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BOSTON UNIVERSITY</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2022'!C40</f>
        <v>3006440897</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2022'!C31</f>
        <v>154519050</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2851921847</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237660153.9</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2022'!E2+'Balance Sheet 2022'!E3</f>
        <v>226808108</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0.9543379665</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2022'!E30</f>
        <v>3487876835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2022'!C40</f>
        <v>3006440897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250536741.4</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13.9216181</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2022'!E13:E15)</f>
        <v>4368308384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2022'!C40</f>
        <v>3006440897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250536741.4</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17.43579947</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18.39013744</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2022'!E2:E7,'Revenues 2022'!F10:F15)</f>
        <v>1936299682</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2022'!F44</f>
        <v>3310909056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0.5848241825</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2022'!C7:C9)</f>
        <v>1096080244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2022'!C10:C12)</f>
        <v>326171935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1422252179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2022'!C40</f>
        <v>3006440897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0.4730683981</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2022'!C10:C11)</f>
        <v>236455222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2022'!C7:C9)</f>
        <v>1096080244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0.2157280211</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244</v>
      </c>
      <c r="D41" s="75">
        <f>'Expenses 2022'!D40</f>
        <v>2732433551</v>
      </c>
      <c r="E41" s="165">
        <f t="shared" ref="E41:E44" si="1">D41/$D$44</f>
        <v>0.9088598927</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2022'!E40</f>
        <v>235527990</v>
      </c>
      <c r="E42" s="165">
        <f t="shared" si="1"/>
        <v>0.07834113427</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2022'!F40</f>
        <v>38479356</v>
      </c>
      <c r="E43" s="165">
        <f t="shared" si="1"/>
        <v>0.01279897304</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3006440897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2022'!F9</f>
        <v>838648817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2022'!F40</f>
        <v>38479356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21.79477268</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2022'!E2:E10)</f>
        <v>791957662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2022'!E19:E22)</f>
        <v>1636592019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0.4839065893</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2022'!E25:E26)</f>
        <v>663939741</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2022'!E18</f>
        <v>8318947751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0.07981054346</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BOSTON UNIVERSITY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726103.0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4.48716865E8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2.59745195E8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7.0746403E7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709188163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2.004630977E9</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3.74055488E8</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2.1206753E7</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2399893218</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8.6922158E7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2896917.0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1.5662632E7</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1.1618912E7</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4043720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4043720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245</v>
      </c>
      <c r="D26" s="50">
        <v>2.269763979E9</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2.239618332E9</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30145647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30145647</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768955.0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688531.0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80424</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246</v>
      </c>
      <c r="D39" s="74"/>
      <c r="E39" s="48">
        <v>1.6056641E7</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4430294.0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247</v>
      </c>
      <c r="D41" s="74"/>
      <c r="E41" s="48">
        <v>1619625.0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2286543.0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24393103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3257563350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BOSTON UNIVERSITY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92067463</v>
      </c>
      <c r="D3" s="99">
        <v>9.2067463E7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717069629</v>
      </c>
      <c r="D4" s="99">
        <v>7.17069629E8</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49240212</v>
      </c>
      <c r="D5" s="99">
        <v>4.9240212E7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11014561</v>
      </c>
      <c r="D7" s="99">
        <v>1.0032384E7</v>
      </c>
      <c r="E7" s="99">
        <v>699172.0</v>
      </c>
      <c r="F7" s="99">
        <v>283005.0</v>
      </c>
      <c r="G7" s="43"/>
      <c r="H7" s="43"/>
      <c r="I7" s="43"/>
      <c r="J7" s="43"/>
      <c r="K7" s="43"/>
      <c r="L7" s="43"/>
      <c r="M7" s="43"/>
      <c r="N7" s="43"/>
      <c r="O7" s="43"/>
      <c r="P7" s="43"/>
      <c r="Q7" s="43"/>
      <c r="R7" s="43"/>
      <c r="S7" s="43"/>
      <c r="T7" s="43"/>
      <c r="U7" s="43"/>
      <c r="V7" s="43"/>
      <c r="W7" s="43"/>
      <c r="X7" s="43"/>
      <c r="Y7" s="43"/>
      <c r="Z7" s="43"/>
    </row>
    <row r="8">
      <c r="A8" s="80">
        <v>6.0</v>
      </c>
      <c r="B8" s="96" t="s">
        <v>113</v>
      </c>
      <c r="C8" s="98">
        <f t="shared" si="1"/>
        <v>715040</v>
      </c>
      <c r="D8" s="99">
        <v>715040.0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1153638542</v>
      </c>
      <c r="D9" s="99">
        <v>1.022249348E9</v>
      </c>
      <c r="E9" s="99">
        <v>1.07864674E8</v>
      </c>
      <c r="F9" s="99">
        <v>2.352452E7</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97925835</v>
      </c>
      <c r="D10" s="99">
        <v>8.6772951E7</v>
      </c>
      <c r="E10" s="99">
        <v>9156021.0</v>
      </c>
      <c r="F10" s="99">
        <v>1996863.0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166108495</v>
      </c>
      <c r="D11" s="99">
        <v>1.47190211E8</v>
      </c>
      <c r="E11" s="99">
        <v>1.5531068E7</v>
      </c>
      <c r="F11" s="99">
        <v>3387216.0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95932759</v>
      </c>
      <c r="D12" s="99">
        <v>8.5006869E7</v>
      </c>
      <c r="E12" s="99">
        <v>8969669.0</v>
      </c>
      <c r="F12" s="99">
        <v>1956221.0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4127759</v>
      </c>
      <c r="D15" s="99">
        <v>0.0</v>
      </c>
      <c r="E15" s="99">
        <v>4127759.0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1142390</v>
      </c>
      <c r="D16" s="99">
        <v>0.0</v>
      </c>
      <c r="E16" s="99">
        <v>1142390.0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353350</v>
      </c>
      <c r="D17" s="99">
        <v>353350.0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528998</v>
      </c>
      <c r="D18" s="99">
        <v>0.0</v>
      </c>
      <c r="E18" s="99">
        <v>0.0</v>
      </c>
      <c r="F18" s="99">
        <v>528998.0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2350037</v>
      </c>
      <c r="D19" s="99">
        <v>0.0</v>
      </c>
      <c r="E19" s="99">
        <v>2350037.0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161720242</v>
      </c>
      <c r="D20" s="99">
        <v>1.22032019E8</v>
      </c>
      <c r="E20" s="99">
        <v>3.6502174E7</v>
      </c>
      <c r="F20" s="99">
        <v>3186049.0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15321049</v>
      </c>
      <c r="D21" s="99">
        <v>1.3610637E7</v>
      </c>
      <c r="E21" s="99">
        <v>1578709.0</v>
      </c>
      <c r="F21" s="99">
        <v>131703.0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50976258</v>
      </c>
      <c r="D22" s="99">
        <v>3.8241858E7</v>
      </c>
      <c r="E22" s="99">
        <v>1.0849129E7</v>
      </c>
      <c r="F22" s="99">
        <v>1885271.0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61807122</v>
      </c>
      <c r="D23" s="99">
        <v>5.581825E7</v>
      </c>
      <c r="E23" s="99">
        <v>5726123.0</v>
      </c>
      <c r="F23" s="99">
        <v>262749.0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1312476</v>
      </c>
      <c r="D24" s="99">
        <v>1312476.0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234510594</v>
      </c>
      <c r="D25" s="99">
        <v>2.04249398E8</v>
      </c>
      <c r="E25" s="99">
        <v>3.0249636E7</v>
      </c>
      <c r="F25" s="99">
        <v>11560.0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41719601</v>
      </c>
      <c r="D26" s="99">
        <v>3.7302668E7</v>
      </c>
      <c r="E26" s="99">
        <v>1448420.0</v>
      </c>
      <c r="F26" s="99">
        <v>2968513.0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13151748</v>
      </c>
      <c r="D28" s="99">
        <v>1.1942391E7</v>
      </c>
      <c r="E28" s="99">
        <v>742957.0</v>
      </c>
      <c r="F28" s="99">
        <v>466400.0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157983296</v>
      </c>
      <c r="D31" s="99">
        <v>1.49613003E8</v>
      </c>
      <c r="E31" s="99">
        <v>8365247.0</v>
      </c>
      <c r="F31" s="99">
        <v>5046.0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10018866</v>
      </c>
      <c r="D32" s="99">
        <v>4789779.0</v>
      </c>
      <c r="E32" s="99">
        <v>5229087.0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139</v>
      </c>
      <c r="C34" s="98">
        <f t="shared" si="1"/>
        <v>35455096</v>
      </c>
      <c r="D34" s="99">
        <v>3.5455096E7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248</v>
      </c>
      <c r="C35" s="98">
        <f t="shared" si="1"/>
        <v>10319967</v>
      </c>
      <c r="D35" s="99">
        <v>1.0319967E7</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140</v>
      </c>
      <c r="C36" s="98">
        <f t="shared" si="1"/>
        <v>6572807</v>
      </c>
      <c r="D36" s="99">
        <v>5362662.0</v>
      </c>
      <c r="E36" s="99">
        <v>1175928.0</v>
      </c>
      <c r="F36" s="99">
        <v>34217.0</v>
      </c>
      <c r="G36" s="43"/>
      <c r="H36" s="43"/>
      <c r="I36" s="43"/>
      <c r="J36" s="43"/>
      <c r="K36" s="43"/>
      <c r="L36" s="43"/>
      <c r="M36" s="43"/>
      <c r="N36" s="43"/>
      <c r="O36" s="43"/>
      <c r="P36" s="43"/>
      <c r="Q36" s="43"/>
      <c r="R36" s="43"/>
      <c r="S36" s="43"/>
      <c r="T36" s="43"/>
      <c r="U36" s="43"/>
      <c r="V36" s="43"/>
      <c r="W36" s="43"/>
      <c r="X36" s="43"/>
      <c r="Y36" s="43"/>
      <c r="Z36" s="43"/>
    </row>
    <row r="37">
      <c r="A37" s="45" t="s">
        <v>52</v>
      </c>
      <c r="B37" s="60" t="s">
        <v>142</v>
      </c>
      <c r="C37" s="98">
        <f t="shared" si="1"/>
        <v>8183</v>
      </c>
      <c r="D37" s="99">
        <v>8183.0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2867436</v>
      </c>
      <c r="D38" s="99">
        <v>2796204.0</v>
      </c>
      <c r="E38" s="99">
        <v>47420.0</v>
      </c>
      <c r="F38" s="99">
        <v>23812.0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3195959811</v>
      </c>
      <c r="D40" s="104">
        <f t="shared" si="2"/>
        <v>2903552048</v>
      </c>
      <c r="E40" s="104">
        <f t="shared" si="2"/>
        <v>251755620</v>
      </c>
      <c r="F40" s="104">
        <f t="shared" si="2"/>
        <v>40652143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BOSTON UNIVERSITY</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2.19732441E8</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1.54330448E8</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2.40385921E8</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1700000.0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1.0090165E7</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4.981648E7</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5.491274962E9</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2.439486072E9</v>
      </c>
      <c r="E12" s="109">
        <f>D11-D12</f>
        <v>3051788890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1.891701E9</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2.773223578E9</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9.3649577E7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8486418500</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2.24872178E8</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2.74394052E8</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1.05238E9</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6.68146247E8</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3.10760242E8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2530552719</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3.651384781E9</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2.304481E9</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5955865781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8486418500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BOSTON UNIVERSITY</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2023'!C40</f>
        <v>3195959811</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2023'!C31</f>
        <v>157983296</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3037976515</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253164709.6</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2023'!E2+'Balance Sheet 2023'!E3</f>
        <v>219732441</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0.8679426187</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2023'!E30</f>
        <v>3651384781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2023'!C40</f>
        <v>3195959811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266329984.3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13.71000262</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2023'!E13:E15)</f>
        <v>4664924578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2023'!C40</f>
        <v>3195959811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266329984.3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17.51558162</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18.38352424</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2023'!E2:E7,'Revenues 2023'!F10:F15)</f>
        <v>2004630977</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2023'!F44</f>
        <v>3257563350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0.6153774345</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2023'!C7:C9)</f>
        <v>1165368143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2023'!C10:C12)</f>
        <v>359967089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1525335232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2023'!C40</f>
        <v>3195959811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0.4772698414</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2023'!C10:C11)</f>
        <v>264034330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2023'!C7:C9)</f>
        <v>1165368143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0.226567314</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249</v>
      </c>
      <c r="D41" s="75">
        <f>'Expenses 2023'!D40</f>
        <v>2903552048</v>
      </c>
      <c r="E41" s="165">
        <f t="shared" ref="E41:E44" si="1">D41/$D$44</f>
        <v>0.9085070588</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2023'!E40</f>
        <v>251755620</v>
      </c>
      <c r="E42" s="165">
        <f t="shared" si="1"/>
        <v>0.07877308692</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2023'!F40</f>
        <v>40652143</v>
      </c>
      <c r="E43" s="165">
        <f t="shared" si="1"/>
        <v>0.01271985425</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3195959811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2023'!F9</f>
        <v>709188163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2023'!F40</f>
        <v>40652143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17.44528359</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2023'!E2:E10)</f>
        <v>676055455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2023'!E19:E22)</f>
        <v>1551646230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0.4357020575</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2023'!E25:E26)</f>
        <v>668146247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2023'!E18</f>
        <v>8486418500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0.07873123945</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BOSTON UNIVERSITY</v>
      </c>
      <c r="B1" s="2" t="s">
        <v>250</v>
      </c>
      <c r="C1" s="139"/>
      <c r="D1" s="139"/>
      <c r="E1" s="139"/>
      <c r="F1" s="140"/>
      <c r="G1" s="140"/>
      <c r="H1" s="140"/>
      <c r="I1" s="43"/>
      <c r="J1" s="43"/>
      <c r="K1" s="43"/>
      <c r="L1" s="43"/>
      <c r="M1" s="43"/>
      <c r="N1" s="43"/>
      <c r="O1" s="43"/>
      <c r="P1" s="43"/>
      <c r="Q1" s="43"/>
      <c r="R1" s="43"/>
      <c r="S1" s="43"/>
      <c r="T1" s="43"/>
      <c r="U1" s="43"/>
      <c r="V1" s="43"/>
      <c r="W1" s="43"/>
      <c r="X1" s="43"/>
      <c r="Y1" s="43"/>
    </row>
    <row r="2">
      <c r="A2" s="141" t="s">
        <v>186</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187</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9"/>
      <c r="B5" s="49"/>
      <c r="C5" s="148" t="s">
        <v>186</v>
      </c>
      <c r="D5" s="177">
        <f>'Ratios 2021'!D8</f>
        <v>1.857623825</v>
      </c>
      <c r="E5" s="177">
        <f>'Ratios 2022'!D8</f>
        <v>0.9543379665</v>
      </c>
      <c r="F5" s="177">
        <f>'Ratios 2023'!D8</f>
        <v>0.8679426187</v>
      </c>
      <c r="G5" s="177">
        <f>average(D5:F5)</f>
        <v>1.226634803</v>
      </c>
      <c r="H5" s="150" t="s">
        <v>193</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194</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195</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9"/>
      <c r="B10" s="49"/>
      <c r="C10" s="148" t="s">
        <v>194</v>
      </c>
      <c r="D10" s="149">
        <f>'Ratios 2021'!D14</f>
        <v>13.33489381</v>
      </c>
      <c r="E10" s="149">
        <f>'Ratios 2022'!D14</f>
        <v>13.9216181</v>
      </c>
      <c r="F10" s="149">
        <f>'Ratios 2023'!D14</f>
        <v>13.71000262</v>
      </c>
      <c r="G10" s="177">
        <f>average(D10:F10)</f>
        <v>13.65550484</v>
      </c>
      <c r="H10" s="150" t="s">
        <v>193</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199</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200</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9"/>
      <c r="B15" s="49"/>
      <c r="C15" s="148" t="s">
        <v>202</v>
      </c>
      <c r="D15" s="180">
        <f>'Ratios 2021'!D20</f>
        <v>17.31386872</v>
      </c>
      <c r="E15" s="180">
        <f>'Ratios 2022'!D20</f>
        <v>17.43579947</v>
      </c>
      <c r="F15" s="180">
        <f>'Ratios 2023'!D20</f>
        <v>17.51558162</v>
      </c>
      <c r="G15" s="177">
        <f>average(D15:F15)</f>
        <v>17.42174994</v>
      </c>
      <c r="H15" s="150" t="s">
        <v>193</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204</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205</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9"/>
      <c r="B20" s="49"/>
      <c r="C20" s="148" t="s">
        <v>204</v>
      </c>
      <c r="D20" s="163">
        <f>'Ratios 2021'!D26</f>
        <v>0.589903919</v>
      </c>
      <c r="E20" s="163">
        <f>'Ratios 2022'!D26</f>
        <v>0.5848241825</v>
      </c>
      <c r="F20" s="163">
        <f>'Ratios 2023'!D26</f>
        <v>0.6153774345</v>
      </c>
      <c r="G20" s="181">
        <f>average(D20:F20)</f>
        <v>0.5967018453</v>
      </c>
      <c r="H20" s="150" t="s">
        <v>208</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209</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210</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9"/>
      <c r="B25" s="49"/>
      <c r="C25" s="148" t="s">
        <v>214</v>
      </c>
      <c r="D25" s="163">
        <f>'Ratios 2021'!D33</f>
        <v>0.4698153574</v>
      </c>
      <c r="E25" s="163">
        <f>'Ratios 2022'!D33</f>
        <v>0.4730683981</v>
      </c>
      <c r="F25" s="163">
        <f>'Ratios 2023'!D33</f>
        <v>0.4772698414</v>
      </c>
      <c r="G25" s="181">
        <f>average(D25:F25)</f>
        <v>0.4733845323</v>
      </c>
      <c r="H25" s="150" t="s">
        <v>215</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216</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217</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9"/>
      <c r="B30" s="49"/>
      <c r="C30" s="148" t="s">
        <v>216</v>
      </c>
      <c r="D30" s="163">
        <f>'Ratios 2021'!D38</f>
        <v>0.226336957</v>
      </c>
      <c r="E30" s="163">
        <f>'Ratios 2022'!D38</f>
        <v>0.2157280211</v>
      </c>
      <c r="F30" s="163">
        <f>'Ratios 2023'!D38</f>
        <v>0.226567314</v>
      </c>
      <c r="G30" s="181">
        <f>average(D30:F30)</f>
        <v>0.2228774307</v>
      </c>
      <c r="H30" s="150" t="s">
        <v>219</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220</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221</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9"/>
      <c r="B35" s="49"/>
      <c r="C35" s="148" t="s">
        <v>255</v>
      </c>
      <c r="D35" s="163">
        <f>'Ratios 2021'!E41</f>
        <v>0.9162275247</v>
      </c>
      <c r="E35" s="163">
        <f>'Ratios 2022'!E41</f>
        <v>0.9088598927</v>
      </c>
      <c r="F35" s="163">
        <f>'Ratios 2023'!E41</f>
        <v>0.9085070588</v>
      </c>
      <c r="G35" s="181">
        <f t="shared" ref="G35:G37" si="1">average(D35:F35)</f>
        <v>0.9111981587</v>
      </c>
      <c r="H35" s="181"/>
      <c r="I35" s="43"/>
      <c r="J35" s="43"/>
      <c r="K35" s="43"/>
      <c r="L35" s="43"/>
      <c r="M35" s="43"/>
      <c r="N35" s="43"/>
      <c r="O35" s="43"/>
      <c r="P35" s="43"/>
      <c r="Q35" s="43"/>
      <c r="R35" s="43"/>
      <c r="S35" s="43"/>
      <c r="T35" s="43"/>
      <c r="U35" s="43"/>
      <c r="V35" s="43"/>
      <c r="W35" s="43"/>
      <c r="X35" s="43"/>
      <c r="Y35" s="43"/>
    </row>
    <row r="36">
      <c r="A36" s="139"/>
      <c r="B36" s="52"/>
      <c r="C36" s="148" t="s">
        <v>223</v>
      </c>
      <c r="D36" s="163">
        <f>'Ratios 2021'!E42</f>
        <v>0.07371871834</v>
      </c>
      <c r="E36" s="163">
        <f>'Ratios 2022'!E42</f>
        <v>0.07834113427</v>
      </c>
      <c r="F36" s="163">
        <f>'Ratios 2023'!E42</f>
        <v>0.07877308692</v>
      </c>
      <c r="G36" s="181">
        <f t="shared" si="1"/>
        <v>0.07694431318</v>
      </c>
      <c r="H36" s="181"/>
      <c r="I36" s="43"/>
      <c r="J36" s="43"/>
      <c r="K36" s="43"/>
      <c r="L36" s="43"/>
      <c r="M36" s="43"/>
      <c r="N36" s="43"/>
      <c r="O36" s="43"/>
      <c r="P36" s="43"/>
      <c r="Q36" s="43"/>
      <c r="R36" s="43"/>
      <c r="S36" s="43"/>
      <c r="T36" s="43"/>
      <c r="U36" s="43"/>
      <c r="V36" s="43"/>
      <c r="W36" s="43"/>
      <c r="X36" s="43"/>
      <c r="Y36" s="43"/>
    </row>
    <row r="37">
      <c r="A37" s="139"/>
      <c r="B37" s="182"/>
      <c r="C37" s="148" t="s">
        <v>224</v>
      </c>
      <c r="D37" s="163">
        <f>'Ratios 2021'!E43</f>
        <v>0.01005375698</v>
      </c>
      <c r="E37" s="163">
        <f>'Ratios 2022'!E43</f>
        <v>0.01279897304</v>
      </c>
      <c r="F37" s="163">
        <f>'Ratios 2023'!E43</f>
        <v>0.01271985425</v>
      </c>
      <c r="G37" s="181">
        <f t="shared" si="1"/>
        <v>0.01185752809</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225</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226</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9"/>
      <c r="B42" s="49"/>
      <c r="C42" s="148" t="s">
        <v>229</v>
      </c>
      <c r="D42" s="166">
        <f>'Ratios 2021'!D49</f>
        <v>26.37666343</v>
      </c>
      <c r="E42" s="166">
        <f>'Ratios 2022'!D49</f>
        <v>21.79477268</v>
      </c>
      <c r="F42" s="166">
        <f>'Ratios 2023'!D49</f>
        <v>17.44528359</v>
      </c>
      <c r="G42" s="183">
        <f>average(D42:F42)</f>
        <v>21.8722399</v>
      </c>
      <c r="H42" s="150" t="s">
        <v>230</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231</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232</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9"/>
      <c r="B47" s="49"/>
      <c r="C47" s="148" t="s">
        <v>235</v>
      </c>
      <c r="D47" s="149">
        <f>'Ratios 2021'!D54</f>
        <v>0.5313301368</v>
      </c>
      <c r="E47" s="149">
        <f>'Ratios 2022'!D54</f>
        <v>0.4839065893</v>
      </c>
      <c r="F47" s="149">
        <f>'Ratios 2023'!D54</f>
        <v>0.4357020575</v>
      </c>
      <c r="G47" s="177">
        <f>average(D47:F47)</f>
        <v>0.4836462612</v>
      </c>
      <c r="H47" s="150" t="s">
        <v>236</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237</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238</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9"/>
      <c r="B52" s="49"/>
      <c r="C52" s="148" t="s">
        <v>241</v>
      </c>
      <c r="D52" s="184">
        <f>'Ratios 2021'!D59</f>
        <v>0.08368251643</v>
      </c>
      <c r="E52" s="184">
        <f>'Ratios 2022'!D59</f>
        <v>0.07981054346</v>
      </c>
      <c r="F52" s="184">
        <f>'Ratios 2023'!D59</f>
        <v>0.07873123945</v>
      </c>
      <c r="G52" s="185">
        <f>average(D52:F52)</f>
        <v>0.08074143311</v>
      </c>
      <c r="H52" s="150" t="s">
        <v>242</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BOSTON UNIVERSITY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BOSTON UNIVERSITY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743505.0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4.82335223E8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2.69585245E8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1.4971202E7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752663973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1.846194147E9</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3.11117848E8</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2.2054777E7</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2179366772</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2.0025305E7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3487018.0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2.9790144E7</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1.374668E7</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16043464</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16043464</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2.652921316E9</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2.515726467E9</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137194849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137194849</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690107.0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893641.0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-203534</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1.5401151E7</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2962937.0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101</v>
      </c>
      <c r="D41" s="74"/>
      <c r="E41" s="48">
        <v>334701.0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2375647.0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21074436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3129652283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BOSTON UNIVERSITY</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137049797</v>
      </c>
      <c r="D3" s="99">
        <v>1.37049797E8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638085823</v>
      </c>
      <c r="D4" s="99">
        <v>6.38085823E8</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44448967</v>
      </c>
      <c r="D5" s="99">
        <v>4.4448967E7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5979944</v>
      </c>
      <c r="D7" s="99">
        <v>4565843.0</v>
      </c>
      <c r="E7" s="99">
        <v>504216.0</v>
      </c>
      <c r="F7" s="99">
        <v>909885.0</v>
      </c>
      <c r="G7" s="43"/>
      <c r="H7" s="43"/>
      <c r="I7" s="43"/>
      <c r="J7" s="43"/>
      <c r="K7" s="43"/>
      <c r="L7" s="43"/>
      <c r="M7" s="43"/>
      <c r="N7" s="43"/>
      <c r="O7" s="43"/>
      <c r="P7" s="43"/>
      <c r="Q7" s="43"/>
      <c r="R7" s="43"/>
      <c r="S7" s="43"/>
      <c r="T7" s="43"/>
      <c r="U7" s="43"/>
      <c r="V7" s="43"/>
      <c r="W7" s="43"/>
      <c r="X7" s="43"/>
      <c r="Y7" s="43"/>
      <c r="Z7" s="43"/>
    </row>
    <row r="8">
      <c r="A8" s="80">
        <v>6.0</v>
      </c>
      <c r="B8" s="96" t="s">
        <v>113</v>
      </c>
      <c r="C8" s="98">
        <f t="shared" si="1"/>
        <v>343217</v>
      </c>
      <c r="D8" s="99">
        <v>343217.0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114</v>
      </c>
      <c r="C9" s="98">
        <f t="shared" si="1"/>
        <v>1013525577</v>
      </c>
      <c r="D9" s="99">
        <v>8.99870127E8</v>
      </c>
      <c r="E9" s="99">
        <v>9.5707066E7</v>
      </c>
      <c r="F9" s="99">
        <v>1.7948384E7</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91488850</v>
      </c>
      <c r="D10" s="99">
        <v>8.1229408E7</v>
      </c>
      <c r="E10" s="99">
        <v>8639279.0</v>
      </c>
      <c r="F10" s="99">
        <v>1620163.0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139340610</v>
      </c>
      <c r="D11" s="99">
        <v>1.23715134E8</v>
      </c>
      <c r="E11" s="99">
        <v>1.3157912E7</v>
      </c>
      <c r="F11" s="99">
        <v>2467564.0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82782121</v>
      </c>
      <c r="D12" s="99">
        <v>7.3499041E7</v>
      </c>
      <c r="E12" s="99">
        <v>7817103.0</v>
      </c>
      <c r="F12" s="99">
        <v>1465977.0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4009414</v>
      </c>
      <c r="D15" s="99">
        <v>0.0</v>
      </c>
      <c r="E15" s="99">
        <v>4009414.0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397986</v>
      </c>
      <c r="D16" s="99">
        <v>0.0</v>
      </c>
      <c r="E16" s="99">
        <v>397986.0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467524</v>
      </c>
      <c r="D17" s="99">
        <v>467524.0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202829</v>
      </c>
      <c r="D18" s="99">
        <v>0.0</v>
      </c>
      <c r="E18" s="99">
        <v>0.0</v>
      </c>
      <c r="F18" s="99">
        <v>202829.0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3848532</v>
      </c>
      <c r="D19" s="99">
        <v>0.0</v>
      </c>
      <c r="E19" s="99">
        <v>3848532.0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140456968</v>
      </c>
      <c r="D20" s="99">
        <v>1.06602405E8</v>
      </c>
      <c r="E20" s="99">
        <v>3.2351157E7</v>
      </c>
      <c r="F20" s="99">
        <v>1503406.0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12540564</v>
      </c>
      <c r="D21" s="99">
        <v>1.1727068E7</v>
      </c>
      <c r="E21" s="99">
        <v>764268.0</v>
      </c>
      <c r="F21" s="99">
        <v>49228.0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45708343</v>
      </c>
      <c r="D22" s="99">
        <v>4.1459317E7</v>
      </c>
      <c r="E22" s="99">
        <v>3120645.0</v>
      </c>
      <c r="F22" s="99">
        <v>1128381.0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46560270</v>
      </c>
      <c r="D23" s="99">
        <v>4.1765795E7</v>
      </c>
      <c r="E23" s="99">
        <v>4688669.0</v>
      </c>
      <c r="F23" s="99">
        <v>105806.0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1300895</v>
      </c>
      <c r="D24" s="99">
        <v>1300895.0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189926034</v>
      </c>
      <c r="D25" s="99">
        <v>1.69487722E8</v>
      </c>
      <c r="E25" s="99">
        <v>2.0436411E7</v>
      </c>
      <c r="F25" s="99">
        <v>1901.0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17596499</v>
      </c>
      <c r="D26" s="99">
        <v>1.5792587E7</v>
      </c>
      <c r="E26" s="99">
        <v>795902.0</v>
      </c>
      <c r="F26" s="99">
        <v>1008010.0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8114737</v>
      </c>
      <c r="D28" s="99">
        <v>7722667.0</v>
      </c>
      <c r="E28" s="99">
        <v>309228.0</v>
      </c>
      <c r="F28" s="99">
        <v>82842.0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147070261</v>
      </c>
      <c r="D31" s="99">
        <v>1.38377651E8</v>
      </c>
      <c r="E31" s="99">
        <v>8687675.0</v>
      </c>
      <c r="F31" s="99">
        <v>4935.0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6212600</v>
      </c>
      <c r="D32" s="99">
        <v>3451661.0</v>
      </c>
      <c r="E32" s="99">
        <v>2760939.0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102" t="s">
        <v>139</v>
      </c>
      <c r="C34" s="98">
        <f t="shared" si="1"/>
        <v>46739436</v>
      </c>
      <c r="D34" s="99">
        <v>4.6739436E7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140</v>
      </c>
      <c r="C35" s="98">
        <f t="shared" si="1"/>
        <v>6345643</v>
      </c>
      <c r="D35" s="99">
        <v>5092334.0</v>
      </c>
      <c r="E35" s="99">
        <v>1221706.0</v>
      </c>
      <c r="F35" s="99">
        <v>31603.0</v>
      </c>
      <c r="G35" s="43"/>
      <c r="H35" s="43"/>
      <c r="I35" s="43"/>
      <c r="J35" s="43"/>
      <c r="K35" s="43"/>
      <c r="L35" s="43"/>
      <c r="M35" s="43"/>
      <c r="N35" s="43"/>
      <c r="O35" s="43"/>
      <c r="P35" s="43"/>
      <c r="Q35" s="43"/>
      <c r="R35" s="43"/>
      <c r="S35" s="43"/>
      <c r="T35" s="43"/>
      <c r="U35" s="43"/>
      <c r="V35" s="43"/>
      <c r="W35" s="43"/>
      <c r="X35" s="43"/>
      <c r="Y35" s="43"/>
      <c r="Z35" s="43"/>
    </row>
    <row r="36">
      <c r="A36" s="45" t="s">
        <v>50</v>
      </c>
      <c r="B36" s="103" t="s">
        <v>141</v>
      </c>
      <c r="C36" s="98">
        <f t="shared" si="1"/>
        <v>5130281</v>
      </c>
      <c r="D36" s="99">
        <v>5130281.0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142</v>
      </c>
      <c r="C37" s="98">
        <f t="shared" si="1"/>
        <v>80286</v>
      </c>
      <c r="D37" s="99">
        <v>80286.0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2510638</v>
      </c>
      <c r="D38" s="99">
        <v>2491205.0</v>
      </c>
      <c r="E38" s="99">
        <v>15124.0</v>
      </c>
      <c r="F38" s="99">
        <v>4309.0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2838264646</v>
      </c>
      <c r="D40" s="104">
        <f t="shared" si="2"/>
        <v>2600496191</v>
      </c>
      <c r="E40" s="104">
        <f t="shared" si="2"/>
        <v>209233232</v>
      </c>
      <c r="F40" s="104">
        <f t="shared" si="2"/>
        <v>28535223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BOSTON UNIVERSITY</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4.16602234E8</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1.81994006E8</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2.26849802E8</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9314737.0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5.5399864E7</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5.056964387E9</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2.136631662E9</v>
      </c>
      <c r="E12" s="109">
        <f>D11-D12</f>
        <v>2920332725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1.626518E9</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2.46859379E9</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1.12113329E8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8017718487</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2.84912443E8</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3.14551627E8</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1.075879716E9</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6.70942859E8</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4.3422198E8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2780508625</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3.153996472E9</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2.08321339E9</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5237209862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8017718487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BOSTON UNIVERSITY</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2021'!C40</f>
        <v>2838264646</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2021'!C31</f>
        <v>147070261</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2691194385</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224266198.8</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2021'!E2+'Balance Sheet 2021'!E3</f>
        <v>416602234</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1.857623825</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2021'!E30</f>
        <v>3153996472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2021'!C40</f>
        <v>2838264646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236522053.8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13.33489381</v>
      </c>
      <c r="E14" s="150" t="s">
        <v>193</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2021'!E13:E15)</f>
        <v>4095111790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2021'!C40</f>
        <v>2838264646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236522053.8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17.31386872</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19.17149255</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2021'!E2:E7,'Revenues 2021'!F10:F15)</f>
        <v>1846194147</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2021'!F44</f>
        <v>3129652283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0.589903919</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2021'!C7:C9)</f>
        <v>1019848738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2021'!C10:C12)</f>
        <v>313611581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1333460319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2021'!C40</f>
        <v>2838264646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0.4698153574</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2021'!C10:C11)</f>
        <v>230829460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2021'!C7:C9)</f>
        <v>1019848738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0.226336957</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222</v>
      </c>
      <c r="D41" s="75">
        <f>'Expenses 2021'!D40</f>
        <v>2600496191</v>
      </c>
      <c r="E41" s="165">
        <f t="shared" ref="E41:E44" si="1">D41/$D$44</f>
        <v>0.9162275247</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2021'!E40</f>
        <v>209233232</v>
      </c>
      <c r="E42" s="165">
        <f t="shared" si="1"/>
        <v>0.07371871834</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2021'!F40</f>
        <v>28535223</v>
      </c>
      <c r="E43" s="165">
        <f t="shared" si="1"/>
        <v>0.01005375698</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2838264646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2021'!F9</f>
        <v>752663973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2021'!F40</f>
        <v>28535223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26.37666343</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2021'!E2:E10)</f>
        <v>890160643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2021'!E19:E22)</f>
        <v>1675343786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0.5313301368</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2021'!E25:E26)</f>
        <v>670942859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2021'!E18</f>
        <v>8017718487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0.08368251643</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BOSTON UNIVERSITY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806032.0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4.31418964E8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4.06423821E8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1.8146183E7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838648817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1.936299682E9</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3.5460633E8</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2.4105745E7</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2315011757</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5.9108131E7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3416888.0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1.8045625E7</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1.161573E7</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6429895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6429895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243</v>
      </c>
      <c r="D26" s="50">
        <v>2.69669222E9</v>
      </c>
      <c r="E26" s="50">
        <v>4.1561179E7</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2.654024119E9</v>
      </c>
      <c r="E27" s="50">
        <v>1.77344E7</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42668101</v>
      </c>
      <c r="E28" s="75">
        <f t="shared" si="2"/>
        <v>23826779</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66494880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929475.0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903371.0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26104</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1.4294117E7</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4349688.0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101</v>
      </c>
      <c r="D41" s="74"/>
      <c r="E41" s="48">
        <v>1255466.0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1873313.0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21772584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3310909056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BOSTON UNIVERSITY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106411762</v>
      </c>
      <c r="D3" s="99">
        <v>1.06411762E8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656904948</v>
      </c>
      <c r="D4" s="99">
        <v>6.56904948E8</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58032928</v>
      </c>
      <c r="D5" s="99">
        <v>5.8032928E7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7231384</v>
      </c>
      <c r="D7" s="99">
        <v>5768220.0</v>
      </c>
      <c r="E7" s="99">
        <v>552792.0</v>
      </c>
      <c r="F7" s="99">
        <v>910372.0</v>
      </c>
      <c r="G7" s="43"/>
      <c r="H7" s="43"/>
      <c r="I7" s="43"/>
      <c r="J7" s="43"/>
      <c r="K7" s="43"/>
      <c r="L7" s="43"/>
      <c r="M7" s="43"/>
      <c r="N7" s="43"/>
      <c r="O7" s="43"/>
      <c r="P7" s="43"/>
      <c r="Q7" s="43"/>
      <c r="R7" s="43"/>
      <c r="S7" s="43"/>
      <c r="T7" s="43"/>
      <c r="U7" s="43"/>
      <c r="V7" s="43"/>
      <c r="W7" s="43"/>
      <c r="X7" s="43"/>
      <c r="Y7" s="43"/>
      <c r="Z7" s="43"/>
    </row>
    <row r="8">
      <c r="A8" s="80">
        <v>6.0</v>
      </c>
      <c r="B8" s="96" t="s">
        <v>113</v>
      </c>
      <c r="C8" s="98">
        <f t="shared" si="1"/>
        <v>650779</v>
      </c>
      <c r="D8" s="99">
        <v>650779.0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1088198081</v>
      </c>
      <c r="D9" s="99">
        <v>9.64242309E8</v>
      </c>
      <c r="E9" s="99">
        <v>1.01762166E8</v>
      </c>
      <c r="F9" s="99">
        <v>2.2193606E7</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92691241</v>
      </c>
      <c r="D10" s="99">
        <v>8.2132304E7</v>
      </c>
      <c r="E10" s="99">
        <v>8668417.0</v>
      </c>
      <c r="F10" s="99">
        <v>1890520.0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143763981</v>
      </c>
      <c r="D11" s="99">
        <v>1.27381858E8</v>
      </c>
      <c r="E11" s="99">
        <v>1.3448993E7</v>
      </c>
      <c r="F11" s="99">
        <v>2933130.0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89716713</v>
      </c>
      <c r="D12" s="99">
        <v>7.9498775E7</v>
      </c>
      <c r="E12" s="99">
        <v>8388472.0</v>
      </c>
      <c r="F12" s="99">
        <v>1829466.0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4496587</v>
      </c>
      <c r="D15" s="99">
        <v>0.0</v>
      </c>
      <c r="E15" s="99">
        <v>4496587.0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1173120</v>
      </c>
      <c r="D16" s="99">
        <v>0.0</v>
      </c>
      <c r="E16" s="99">
        <v>1173120.0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472966</v>
      </c>
      <c r="D17" s="99">
        <v>472966.0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563534</v>
      </c>
      <c r="D18" s="99">
        <v>0.0</v>
      </c>
      <c r="E18" s="99">
        <v>0.0</v>
      </c>
      <c r="F18" s="99">
        <v>563534.0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1891787</v>
      </c>
      <c r="D19" s="99">
        <v>0.0</v>
      </c>
      <c r="E19" s="99">
        <v>1891787.0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151447167</v>
      </c>
      <c r="D20" s="99">
        <v>1.14280089E8</v>
      </c>
      <c r="E20" s="99">
        <v>3.4183419E7</v>
      </c>
      <c r="F20" s="99">
        <v>2983659.0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15697415</v>
      </c>
      <c r="D21" s="99">
        <v>1.3944986E7</v>
      </c>
      <c r="E21" s="99">
        <v>1617491.0</v>
      </c>
      <c r="F21" s="99">
        <v>134938.0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48493795</v>
      </c>
      <c r="D22" s="99">
        <v>3.637954E7</v>
      </c>
      <c r="E22" s="99">
        <v>1.0320793E7</v>
      </c>
      <c r="F22" s="99">
        <v>1793462.0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54187756</v>
      </c>
      <c r="D23" s="99">
        <v>4.8937172E7</v>
      </c>
      <c r="E23" s="99">
        <v>5020226.0</v>
      </c>
      <c r="F23" s="99">
        <v>230358.0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2065251</v>
      </c>
      <c r="D24" s="99">
        <v>2065251.0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220800466</v>
      </c>
      <c r="D25" s="99">
        <v>1.92308422E8</v>
      </c>
      <c r="E25" s="99">
        <v>2.848116E7</v>
      </c>
      <c r="F25" s="99">
        <v>10884.0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35920695</v>
      </c>
      <c r="D26" s="99">
        <v>3.2117703E7</v>
      </c>
      <c r="E26" s="99">
        <v>1247094.0</v>
      </c>
      <c r="F26" s="99">
        <v>2555898.0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11418341</v>
      </c>
      <c r="D28" s="99">
        <v>1.0368378E7</v>
      </c>
      <c r="E28" s="99">
        <v>645035.0</v>
      </c>
      <c r="F28" s="99">
        <v>404928.0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154519050</v>
      </c>
      <c r="D31" s="99">
        <v>1.463323E8</v>
      </c>
      <c r="E31" s="99">
        <v>8181815.0</v>
      </c>
      <c r="F31" s="99">
        <v>4935.0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8234964</v>
      </c>
      <c r="D32" s="99">
        <v>3936938.0</v>
      </c>
      <c r="E32" s="99">
        <v>4298026.0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139</v>
      </c>
      <c r="C34" s="98">
        <f t="shared" si="1"/>
        <v>41919421</v>
      </c>
      <c r="D34" s="99">
        <v>4.1919421E7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140</v>
      </c>
      <c r="C35" s="98">
        <f t="shared" si="1"/>
        <v>6358126</v>
      </c>
      <c r="D35" s="99">
        <v>5187507.0</v>
      </c>
      <c r="E35" s="99">
        <v>1137520.0</v>
      </c>
      <c r="F35" s="99">
        <v>33099.0</v>
      </c>
      <c r="G35" s="43"/>
      <c r="H35" s="43"/>
      <c r="I35" s="43"/>
      <c r="J35" s="43"/>
      <c r="K35" s="43"/>
      <c r="L35" s="43"/>
      <c r="M35" s="43"/>
      <c r="N35" s="43"/>
      <c r="O35" s="43"/>
      <c r="P35" s="43"/>
      <c r="Q35" s="43"/>
      <c r="R35" s="43"/>
      <c r="S35" s="43"/>
      <c r="T35" s="43"/>
      <c r="U35" s="43"/>
      <c r="V35" s="43"/>
      <c r="W35" s="43"/>
      <c r="X35" s="43"/>
      <c r="Y35" s="43"/>
      <c r="Z35" s="43"/>
    </row>
    <row r="36">
      <c r="A36" s="45" t="s">
        <v>50</v>
      </c>
      <c r="B36" s="60" t="s">
        <v>141</v>
      </c>
      <c r="C36" s="98">
        <f t="shared" si="1"/>
        <v>2359891</v>
      </c>
      <c r="D36" s="99">
        <v>2359891.0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142</v>
      </c>
      <c r="C37" s="98">
        <f t="shared" si="1"/>
        <v>27981</v>
      </c>
      <c r="D37" s="99">
        <v>27981.0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790767</v>
      </c>
      <c r="D38" s="99">
        <v>771123.0</v>
      </c>
      <c r="E38" s="99">
        <v>13077.0</v>
      </c>
      <c r="F38" s="99">
        <v>6567.0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3006440897</v>
      </c>
      <c r="D40" s="104">
        <f t="shared" si="2"/>
        <v>2732433551</v>
      </c>
      <c r="E40" s="104">
        <f t="shared" si="2"/>
        <v>235527990</v>
      </c>
      <c r="F40" s="104">
        <f t="shared" si="2"/>
        <v>38479356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BOSTON UNIVERSITY</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2.26808108E8</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2.6837581E8</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2.39495786E8</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800000.0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9795181.0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4.6682777E7</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5.334245118E9</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2.282642707E9</v>
      </c>
      <c r="E12" s="109">
        <f>D11-D12</f>
        <v>3051602411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1.826783E9</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2.541525384E9</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1.07079294E8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8318947751</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2.65751166E8</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2.99240853E8</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1.0716E9</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6.63939741E8</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3.66817649E8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2667349409</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3.487876835E9</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2.163721507E9</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5651598342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8318947751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