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<sst xmlns="http://schemas.openxmlformats.org/spreadsheetml/2006/main" count="867" uniqueCount="251">
  <si>
    <t>OREGON FARMERS ASSOCIATION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</si>
  <si>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</si>
  <si>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</si>
  <si>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</si>
  <si>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</si>
  <si>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</si>
  <si>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</si>
  <si>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</si>
  <si>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</si>
  <si>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</si>
  <si>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</si>
  <si>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</si>
  <si>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</si>
  <si>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</si>
  <si>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</si>
  <si>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</si>
  <si>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</si>
  <si>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</si>
  <si>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</si>
  <si>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</si>
  <si>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</si>
  <si>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</si>
  <si>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</si>
  <si>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</si>
  <si>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</si>
  <si>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</si>
  <si>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</si>
  <si>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</si>
  <si>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</si>
  <si>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</si>
  <si>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</si>
  <si>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</si>
  <si>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</si>
  <si>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</si>
  <si>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</si>
  <si>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</si>
  <si>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</si>
  <si>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</si>
  <si>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</si>
  <si>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</si>
  <si>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</si>
  <si>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</si>
  <si>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</si>
  <si>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</si>
  <si>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</si>
  <si>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</si>
  <si>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</si>
  <si>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</si>
  <si>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</si>
  <si>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</si>
  <si>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</si>
  <si>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</si>
  <si>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</si>
  <si>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</si>
  <si>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</si>
  <si>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</si>
  <si>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</si>
  <si>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</si>
  <si>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</si>
  <si>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</si>
  <si>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</si>
  <si>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</si>
  <si>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</si>
  <si>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</si>
  <si>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</si>
  <si>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</si>
  <si>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</si>
  <si>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</si>
  <si>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</si>
  <si>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</si>
  <si>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</si>
  <si>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</si>
  <si>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</si>
  <si>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</si>
  <si>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</si>
  <si>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</si>
  <si>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</si>
  <si>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</si>
  <si>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</si>
  <si>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</si>
  <si>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</si>
  <si>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</si>
  <si>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</si>
  <si>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</si>
  <si>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</si>
  <si>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</si>
  <si>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</si>
  <si>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</si>
  <si>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</si>
  <si>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</si>
  <si>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</si>
  <si>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</si>
  <si>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</si>
  <si>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</si>
  <si>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</si>
  <si>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</si>
  <si>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</si>
  <si>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</si>
  <si>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</si>
  <si>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</si>
  <si>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</si>
  <si>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</si>
  <si>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</si>
  <si>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</si>
  <si>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</si>
  <si>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</si>
  <si>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</si>
  <si>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</si>
  <si>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</si>
  <si>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</si>
  <si>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</si>
  <si>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</si>
  <si>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</si>
  <si>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</si>
  <si>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</si>
  <si>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</si>
  <si>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</si>
  <si>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</si>
  <si>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</si>
  <si>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</si>
  <si>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</si>
  <si>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</si>
  <si>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</si>
  <si>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</si>
  <si>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</si>
  <si>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</si>
  <si>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</si>
  <si>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</si>
  <si>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</si>
  <si>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</si>
  <si>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</si>
  <si>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</si>
  <si>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</si>
  <si>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RESEARCH &amp; EVALUATION</t>
  </si>
  <si>
    <t>SUPPLIES</t>
  </si>
  <si>
    <t>DUES &amp; SUBSCRIPTIONS</t>
  </si>
  <si>
    <t>MINI GRANTS &amp; AWARDS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</si>
  <si>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</si>
  <si>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</si>
  <si>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</si>
  <si>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</si>
  <si>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</si>
  <si>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</si>
  <si>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</si>
  <si>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</si>
  <si>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</si>
  <si>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</si>
  <si>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</si>
  <si>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</si>
  <si>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</si>
  <si>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</si>
  <si>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</si>
  <si>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</si>
  <si>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</si>
  <si>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</si>
  <si>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</si>
  <si>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</si>
  <si>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</si>
  <si>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</si>
  <si>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</si>
  <si>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</si>
  <si>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</si>
  <si>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</si>
  <si>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</si>
  <si>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</si>
  <si>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</si>
  <si>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</si>
  <si>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</si>
  <si>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</si>
  <si>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</si>
  <si>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</si>
  <si>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</si>
  <si>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</si>
  <si>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</si>
  <si>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</si>
  <si>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</si>
  <si>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</si>
  <si>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</si>
  <si>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</si>
  <si>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</si>
  <si>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</si>
  <si>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</si>
  <si>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</si>
  <si>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</si>
  <si>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</si>
  <si>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</si>
  <si>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</si>
  <si>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</si>
  <si>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</si>
  <si>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</si>
  <si>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</si>
  <si>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</si>
  <si>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</si>
  <si>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</si>
  <si>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</si>
  <si>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</si>
  <si>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</si>
  <si>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</si>
  <si>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</si>
  <si>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</si>
  <si>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</si>
  <si>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</si>
  <si>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</si>
  <si>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</si>
  <si>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</si>
  <si>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</si>
  <si>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</si>
  <si>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</si>
  <si>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</si>
  <si>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</si>
  <si>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</si>
  <si>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</si>
  <si>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</si>
  <si>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</si>
  <si>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</si>
  <si>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</si>
  <si>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</si>
  <si>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</si>
  <si>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</si>
  <si>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</si>
  <si>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</si>
  <si>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</si>
  <si>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</si>
  <si>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</si>
  <si>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</si>
  <si>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</si>
  <si>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</si>
  <si>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</si>
  <si>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</si>
  <si>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</si>
  <si>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</si>
  <si>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</si>
  <si>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</si>
  <si>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</si>
  <si>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</si>
  <si>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</si>
  <si>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</si>
  <si>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</si>
  <si>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PAYROLL PROCESSING FEE</t>
  </si>
  <si>
    <t>BANK CHARGES</t>
  </si>
  <si>
    <t>DUE &amp; SUBSCRIPTION</t>
  </si>
  <si>
    <t>BOARD &amp; STAFF APPRECIATION</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</si>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</sst>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OREGON FARMERS ASSOCIATION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2022'!C40</f>
        <v>267688</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267688</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22307.33333</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2022'!E2+'Balance Sheet 2022'!E3</f>
        <v>50342</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2.25674666</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2022'!E30</f>
        <v>71721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2022'!C40</f>
        <v>267688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22307.33333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3.215131048</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2022'!C40</f>
        <v>267688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22307.33333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2.25674666</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2022'!E2:E7,'Revenues 2022'!F10:F15)</f>
        <v>182212</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2022'!F44</f>
        <v>271581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0.6709305879</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2022'!C7:C9)</f>
        <v>98647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2022'!C10:C12)</f>
        <v>24809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123456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2022'!C40</f>
        <v>267688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0.4611936284</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2022'!C10:C11)</f>
        <v>12736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2022'!C7:C9)</f>
        <v>98647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0.1291068152</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242</v>
      </c>
      <c r="D41" s="75">
        <f>'Expenses 2022'!D40</f>
        <v>239385</v>
      </c>
      <c r="E41" s="165">
        <f t="shared" ref="E41:E44" si="1">D41/$D$44</f>
        <v>0.8942687009</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2022'!E40</f>
        <v>18149</v>
      </c>
      <c r="E42" s="165">
        <f t="shared" si="1"/>
        <v>0.06779907953</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2022'!F40</f>
        <v>10154</v>
      </c>
      <c r="E43" s="165">
        <f t="shared" si="1"/>
        <v>0.0379322196</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267688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2022'!F9</f>
        <v>271556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2022'!F40</f>
        <v>10154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26.74374631</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2022'!E2:E10)</f>
        <v>90952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2022'!E19:E22)</f>
        <v>12393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7.338981683</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2022'!E18</f>
        <v>94326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OREGON FARMERS ASSOCIATION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270.0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2703246.0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72428.0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2775944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15411.0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2791355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OREGON FARMERS ASSOCIATION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1069195</v>
      </c>
      <c r="D3" s="99">
        <v>1069195.0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50363</v>
      </c>
      <c r="D7" s="99">
        <v>42537.0</v>
      </c>
      <c r="E7" s="99">
        <v>3913.0</v>
      </c>
      <c r="F7" s="99">
        <v>3913.0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71719</v>
      </c>
      <c r="D9" s="99">
        <v>60573.0</v>
      </c>
      <c r="E9" s="99">
        <v>5573.0</v>
      </c>
      <c r="F9" s="99">
        <v>5573.0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9067</v>
      </c>
      <c r="D11" s="99">
        <v>7893.0</v>
      </c>
      <c r="E11" s="99">
        <v>587.0</v>
      </c>
      <c r="F11" s="99">
        <v>587.0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14367</v>
      </c>
      <c r="D12" s="99">
        <v>11807.0</v>
      </c>
      <c r="E12" s="99">
        <v>1497.0</v>
      </c>
      <c r="F12" s="99">
        <v>1063.0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465</v>
      </c>
      <c r="D15" s="99">
        <v>0.0</v>
      </c>
      <c r="E15" s="99">
        <v>465.0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9969</v>
      </c>
      <c r="D16" s="99">
        <v>0.0</v>
      </c>
      <c r="E16" s="99">
        <v>9969.0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79755</v>
      </c>
      <c r="D20" s="99">
        <v>48734.0</v>
      </c>
      <c r="E20" s="99">
        <v>29346.0</v>
      </c>
      <c r="F20" s="99">
        <v>1675.0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744</v>
      </c>
      <c r="D21" s="99">
        <v>744.0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2258</v>
      </c>
      <c r="D22" s="99">
        <v>1739.0</v>
      </c>
      <c r="E22" s="99">
        <v>399.0</v>
      </c>
      <c r="F22" s="99">
        <v>120.0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1118</v>
      </c>
      <c r="D23" s="99">
        <v>529.0</v>
      </c>
      <c r="E23" s="99">
        <v>589.0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2281</v>
      </c>
      <c r="D26" s="99">
        <v>2071.0</v>
      </c>
      <c r="E26" s="99">
        <v>210.0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53894</v>
      </c>
      <c r="D28" s="99">
        <v>38679.0</v>
      </c>
      <c r="E28" s="99">
        <v>15215.0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1488</v>
      </c>
      <c r="D32" s="99">
        <v>0.0</v>
      </c>
      <c r="E32" s="99">
        <v>1488.0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134</v>
      </c>
      <c r="C34" s="98">
        <f t="shared" si="1"/>
        <v>1504</v>
      </c>
      <c r="D34" s="99">
        <v>702.0</v>
      </c>
      <c r="E34" s="99">
        <v>802.0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135</v>
      </c>
      <c r="C35" s="98">
        <f t="shared" si="1"/>
        <v>825</v>
      </c>
      <c r="D35" s="99">
        <v>0.0</v>
      </c>
      <c r="E35" s="99">
        <v>825.0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241</v>
      </c>
      <c r="C36" s="98">
        <f t="shared" si="1"/>
        <v>412</v>
      </c>
      <c r="D36" s="99">
        <v>0.0</v>
      </c>
      <c r="E36" s="99">
        <v>412.0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239</v>
      </c>
      <c r="C37" s="98">
        <f t="shared" si="1"/>
        <v>214</v>
      </c>
      <c r="D37" s="99">
        <v>0.0</v>
      </c>
      <c r="E37" s="99">
        <v>199.0</v>
      </c>
      <c r="F37" s="99">
        <v>15.0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1369638</v>
      </c>
      <c r="D40" s="104">
        <f t="shared" si="2"/>
        <v>1285203</v>
      </c>
      <c r="E40" s="104">
        <f t="shared" si="2"/>
        <v>71489</v>
      </c>
      <c r="F40" s="104">
        <f t="shared" si="2"/>
        <v>12946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OREGON FARMERS ASSOCIATION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75910.0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1666070.0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26082.0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1768062</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270732.0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270732</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110403.0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1386927.0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1497330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1768062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OREGON FARMERS ASSOCIATION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2023'!C40</f>
        <v>1369638</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1369638</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114136.5</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2023'!E2+'Balance Sheet 2023'!E3</f>
        <v>1741980</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15.26225178</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2023'!E30</f>
        <v>110403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2023'!C40</f>
        <v>1369638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114136.5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0.9672891669</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2023'!C40</f>
        <v>1369638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114136.5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15.26225178</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2023'!E2:E7,'Revenues 2023'!F10:F15)</f>
        <v>2703246</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2023'!F44</f>
        <v>2791355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0.9684350432</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2023'!C7:C9)</f>
        <v>122082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2023'!C10:C12)</f>
        <v>23434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145516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2023'!C40</f>
        <v>1369638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0.1062441317</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2023'!C10:C11)</f>
        <v>9067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2023'!C7:C9)</f>
        <v>122082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0.07426975312</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244</v>
      </c>
      <c r="D41" s="75">
        <f>'Expenses 2023'!D40</f>
        <v>1285203</v>
      </c>
      <c r="E41" s="165">
        <f t="shared" ref="E41:E44" si="1">D41/$D$44</f>
        <v>0.9383523238</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2023'!E40</f>
        <v>71489</v>
      </c>
      <c r="E42" s="165">
        <f t="shared" si="1"/>
        <v>0.05219554364</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2023'!F40</f>
        <v>12946</v>
      </c>
      <c r="E43" s="165">
        <f t="shared" si="1"/>
        <v>0.009452132607</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1369638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2023'!F9</f>
        <v>2775944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2023'!F40</f>
        <v>12946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214.4248416</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2023'!E2:E10)</f>
        <v>1768062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2023'!E19:E22)</f>
        <v>270732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6.530672399</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2023'!E18</f>
        <v>1768062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OREGON FARMERS ASSOCIATION</v>
      </c>
      <c r="B1" s="2" t="s">
        <v>245</v>
      </c>
      <c r="C1" s="139"/>
      <c r="D1" s="139"/>
      <c r="E1" s="139"/>
      <c r="F1" s="140"/>
      <c r="G1" s="140"/>
      <c r="H1" s="140"/>
      <c r="I1" s="43"/>
      <c r="J1" s="43"/>
      <c r="K1" s="43"/>
      <c r="L1" s="43"/>
      <c r="M1" s="43"/>
      <c r="N1" s="43"/>
      <c r="O1" s="43"/>
      <c r="P1" s="43"/>
      <c r="Q1" s="43"/>
      <c r="R1" s="43"/>
      <c r="S1" s="43"/>
      <c r="T1" s="43"/>
      <c r="U1" s="43"/>
      <c r="V1" s="43"/>
      <c r="W1" s="43"/>
      <c r="X1" s="43"/>
      <c r="Y1" s="43"/>
    </row>
    <row r="2">
      <c r="A2" s="141" t="s">
        <v>180</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181</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9"/>
      <c r="B5" s="49"/>
      <c r="C5" s="148" t="s">
        <v>180</v>
      </c>
      <c r="D5" s="177">
        <f>'Ratios 2021'!D8</f>
        <v>2.6157287</v>
      </c>
      <c r="E5" s="177">
        <f>'Ratios 2022'!D8</f>
        <v>2.25674666</v>
      </c>
      <c r="F5" s="177">
        <f>'Ratios 2023'!D8</f>
        <v>15.26225178</v>
      </c>
      <c r="G5" s="177">
        <f>average(D5:F5)</f>
        <v>6.711575713</v>
      </c>
      <c r="H5" s="150" t="s">
        <v>187</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188</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189</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9"/>
      <c r="B10" s="49"/>
      <c r="C10" s="148" t="s">
        <v>188</v>
      </c>
      <c r="D10" s="149">
        <f>'Ratios 2021'!D14</f>
        <v>1.320022973</v>
      </c>
      <c r="E10" s="149">
        <f>'Ratios 2022'!D14</f>
        <v>3.215131048</v>
      </c>
      <c r="F10" s="149">
        <f>'Ratios 2023'!D14</f>
        <v>0.9672891669</v>
      </c>
      <c r="G10" s="177">
        <f>average(D10:F10)</f>
        <v>1.834147729</v>
      </c>
      <c r="H10" s="150" t="s">
        <v>187</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193</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194</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9"/>
      <c r="B15" s="49"/>
      <c r="C15" s="148" t="s">
        <v>196</v>
      </c>
      <c r="D15" s="180">
        <f>'Ratios 2021'!D20</f>
        <v>0</v>
      </c>
      <c r="E15" s="180">
        <f>'Ratios 2022'!D20</f>
        <v>0</v>
      </c>
      <c r="F15" s="180">
        <f>'Ratios 2023'!D20</f>
        <v>0</v>
      </c>
      <c r="G15" s="177">
        <f>average(D15:F15)</f>
        <v>0</v>
      </c>
      <c r="H15" s="150" t="s">
        <v>187</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198</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199</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9"/>
      <c r="B20" s="49"/>
      <c r="C20" s="148" t="s">
        <v>198</v>
      </c>
      <c r="D20" s="163">
        <f>'Ratios 2021'!D26</f>
        <v>0.5076191696</v>
      </c>
      <c r="E20" s="163">
        <f>'Ratios 2022'!D26</f>
        <v>0.6709305879</v>
      </c>
      <c r="F20" s="163">
        <f>'Ratios 2023'!D26</f>
        <v>0.9684350432</v>
      </c>
      <c r="G20" s="181">
        <f>average(D20:F20)</f>
        <v>0.7156616003</v>
      </c>
      <c r="H20" s="150" t="s">
        <v>202</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203</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204</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9"/>
      <c r="B25" s="49"/>
      <c r="C25" s="148" t="s">
        <v>208</v>
      </c>
      <c r="D25" s="163">
        <f>'Ratios 2021'!D33</f>
        <v>0.4731357012</v>
      </c>
      <c r="E25" s="163">
        <f>'Ratios 2022'!D33</f>
        <v>0.4611936284</v>
      </c>
      <c r="F25" s="163">
        <f>'Ratios 2023'!D33</f>
        <v>0.1062441317</v>
      </c>
      <c r="G25" s="181">
        <f>average(D25:F25)</f>
        <v>0.3468578204</v>
      </c>
      <c r="H25" s="150" t="s">
        <v>209</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210</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211</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9"/>
      <c r="B30" s="49"/>
      <c r="C30" s="148" t="s">
        <v>210</v>
      </c>
      <c r="D30" s="163">
        <f>'Ratios 2021'!D38</f>
        <v>0.07028175391</v>
      </c>
      <c r="E30" s="163">
        <f>'Ratios 2022'!D38</f>
        <v>0.1291068152</v>
      </c>
      <c r="F30" s="163">
        <f>'Ratios 2023'!D38</f>
        <v>0.07426975312</v>
      </c>
      <c r="G30" s="181">
        <f>average(D30:F30)</f>
        <v>0.09121944075</v>
      </c>
      <c r="H30" s="150" t="s">
        <v>213</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214</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215</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9"/>
      <c r="B35" s="49"/>
      <c r="C35" s="148" t="s">
        <v>250</v>
      </c>
      <c r="D35" s="163">
        <f>'Ratios 2021'!E41</f>
        <v>0.9310684553</v>
      </c>
      <c r="E35" s="163">
        <f>'Ratios 2022'!E41</f>
        <v>0.8942687009</v>
      </c>
      <c r="F35" s="163">
        <f>'Ratios 2023'!E41</f>
        <v>0.9383523238</v>
      </c>
      <c r="G35" s="181">
        <f t="shared" ref="G35:G37" si="1">average(D35:F35)</f>
        <v>0.9212298266</v>
      </c>
      <c r="H35" s="181"/>
      <c r="I35" s="43"/>
      <c r="J35" s="43"/>
      <c r="K35" s="43"/>
      <c r="L35" s="43"/>
      <c r="M35" s="43"/>
      <c r="N35" s="43"/>
      <c r="O35" s="43"/>
      <c r="P35" s="43"/>
      <c r="Q35" s="43"/>
      <c r="R35" s="43"/>
      <c r="S35" s="43"/>
      <c r="T35" s="43"/>
      <c r="U35" s="43"/>
      <c r="V35" s="43"/>
      <c r="W35" s="43"/>
      <c r="X35" s="43"/>
      <c r="Y35" s="43"/>
    </row>
    <row r="36">
      <c r="A36" s="139"/>
      <c r="B36" s="52"/>
      <c r="C36" s="148" t="s">
        <v>217</v>
      </c>
      <c r="D36" s="163">
        <f>'Ratios 2021'!E42</f>
        <v>0.05795890162</v>
      </c>
      <c r="E36" s="163">
        <f>'Ratios 2022'!E42</f>
        <v>0.06779907953</v>
      </c>
      <c r="F36" s="163">
        <f>'Ratios 2023'!E42</f>
        <v>0.05219554364</v>
      </c>
      <c r="G36" s="181">
        <f t="shared" si="1"/>
        <v>0.05931784159</v>
      </c>
      <c r="H36" s="181"/>
      <c r="I36" s="43"/>
      <c r="J36" s="43"/>
      <c r="K36" s="43"/>
      <c r="L36" s="43"/>
      <c r="M36" s="43"/>
      <c r="N36" s="43"/>
      <c r="O36" s="43"/>
      <c r="P36" s="43"/>
      <c r="Q36" s="43"/>
      <c r="R36" s="43"/>
      <c r="S36" s="43"/>
      <c r="T36" s="43"/>
      <c r="U36" s="43"/>
      <c r="V36" s="43"/>
      <c r="W36" s="43"/>
      <c r="X36" s="43"/>
      <c r="Y36" s="43"/>
    </row>
    <row r="37">
      <c r="A37" s="139"/>
      <c r="B37" s="182"/>
      <c r="C37" s="148" t="s">
        <v>218</v>
      </c>
      <c r="D37" s="163">
        <f>'Ratios 2021'!E43</f>
        <v>0.0109726431</v>
      </c>
      <c r="E37" s="163">
        <f>'Ratios 2022'!E43</f>
        <v>0.0379322196</v>
      </c>
      <c r="F37" s="163">
        <f>'Ratios 2023'!E43</f>
        <v>0.009452132607</v>
      </c>
      <c r="G37" s="181">
        <f t="shared" si="1"/>
        <v>0.01945233177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219</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220</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9"/>
      <c r="B42" s="49"/>
      <c r="C42" s="148" t="s">
        <v>223</v>
      </c>
      <c r="D42" s="166">
        <f>'Ratios 2021'!D49</f>
        <v>96.31361702</v>
      </c>
      <c r="E42" s="166">
        <f>'Ratios 2022'!D49</f>
        <v>26.74374631</v>
      </c>
      <c r="F42" s="166">
        <f>'Ratios 2023'!D49</f>
        <v>214.4248416</v>
      </c>
      <c r="G42" s="183">
        <f>average(D42:F42)</f>
        <v>112.4940683</v>
      </c>
      <c r="H42" s="150" t="s">
        <v>224</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225</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226</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9"/>
      <c r="B47" s="49"/>
      <c r="C47" s="148" t="s">
        <v>229</v>
      </c>
      <c r="D47" s="149">
        <f>'Ratios 2021'!D54</f>
        <v>10.44841366</v>
      </c>
      <c r="E47" s="149">
        <f>'Ratios 2022'!D54</f>
        <v>7.338981683</v>
      </c>
      <c r="F47" s="149">
        <f>'Ratios 2023'!D54</f>
        <v>6.530672399</v>
      </c>
      <c r="G47" s="177">
        <f>average(D47:F47)</f>
        <v>8.106022581</v>
      </c>
      <c r="H47" s="150" t="s">
        <v>230</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231</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232</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9"/>
      <c r="B52" s="49"/>
      <c r="C52" s="148" t="s">
        <v>235</v>
      </c>
      <c r="D52" s="184">
        <f>'Ratios 2021'!D59</f>
        <v>0</v>
      </c>
      <c r="E52" s="184">
        <f>'Ratios 2022'!D59</f>
        <v>0</v>
      </c>
      <c r="F52" s="184">
        <f>'Ratios 2023'!D59</f>
        <v>0</v>
      </c>
      <c r="G52" s="185">
        <f>average(D52:F52)</f>
        <v>0</v>
      </c>
      <c r="H52" s="150" t="s">
        <v>236</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OREGON FARMERS ASSOCIATION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OREGON FARMERS ASSOCIATION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13111.0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114893.0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98333.0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226337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226337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OREGON FARMERS ASSOCIATION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5793</v>
      </c>
      <c r="D7" s="99">
        <v>4982.0</v>
      </c>
      <c r="E7" s="99">
        <v>811.0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80346</v>
      </c>
      <c r="D9" s="99">
        <v>77382.0</v>
      </c>
      <c r="E9" s="99">
        <v>966.0</v>
      </c>
      <c r="F9" s="99">
        <v>1998.0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6054</v>
      </c>
      <c r="D11" s="99">
        <v>5933.0</v>
      </c>
      <c r="E11" s="99">
        <v>0.0</v>
      </c>
      <c r="F11" s="99">
        <v>121.0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9138</v>
      </c>
      <c r="D12" s="99">
        <v>9240.0</v>
      </c>
      <c r="E12" s="99">
        <v>-298.0</v>
      </c>
      <c r="F12" s="99">
        <v>196.0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650</v>
      </c>
      <c r="D15" s="99">
        <v>0.0</v>
      </c>
      <c r="E15" s="99">
        <v>650.0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22274</v>
      </c>
      <c r="D16" s="99">
        <v>16000.0</v>
      </c>
      <c r="E16" s="99">
        <v>6274.0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45293</v>
      </c>
      <c r="D20" s="99">
        <v>43786.0</v>
      </c>
      <c r="E20" s="99">
        <v>1507.0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1007</v>
      </c>
      <c r="D21" s="99">
        <v>507.0</v>
      </c>
      <c r="E21" s="99">
        <v>500.0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1900</v>
      </c>
      <c r="D22" s="99">
        <v>1841.0</v>
      </c>
      <c r="E22" s="99">
        <v>24.0</v>
      </c>
      <c r="F22" s="99">
        <v>35.0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1670</v>
      </c>
      <c r="D23" s="99">
        <v>1520.0</v>
      </c>
      <c r="E23" s="99">
        <v>150.0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276</v>
      </c>
      <c r="D26" s="99">
        <v>269.0</v>
      </c>
      <c r="E26" s="99">
        <v>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98</v>
      </c>
      <c r="D28" s="99">
        <v>0.0</v>
      </c>
      <c r="E28" s="99">
        <v>98.0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1240</v>
      </c>
      <c r="D32" s="99">
        <v>0.0</v>
      </c>
      <c r="E32" s="99">
        <v>1240.0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34497</v>
      </c>
      <c r="D34" s="99">
        <v>34497.0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134</v>
      </c>
      <c r="C35" s="98">
        <f t="shared" si="1"/>
        <v>1618</v>
      </c>
      <c r="D35" s="99">
        <v>1618.0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135</v>
      </c>
      <c r="C36" s="98">
        <f t="shared" si="1"/>
        <v>865</v>
      </c>
      <c r="D36" s="99">
        <v>456.0</v>
      </c>
      <c r="E36" s="99">
        <v>409.0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136</v>
      </c>
      <c r="C37" s="98">
        <f t="shared" si="1"/>
        <v>852</v>
      </c>
      <c r="D37" s="99">
        <v>852.0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598</v>
      </c>
      <c r="D38" s="99">
        <v>523.0</v>
      </c>
      <c r="E38" s="99">
        <v>75.0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214169</v>
      </c>
      <c r="D40" s="104">
        <f t="shared" si="2"/>
        <v>199406</v>
      </c>
      <c r="E40" s="104">
        <f t="shared" si="2"/>
        <v>12413</v>
      </c>
      <c r="F40" s="104">
        <f t="shared" si="2"/>
        <v>2350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OREGON FARMERS ASSOCIATION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46579.0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105.0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39599.0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86283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8258.0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6312.0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14570</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23559.0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48154.0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71713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86283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OREGON FARMERS ASSOCIATION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2021'!C40</f>
        <v>214169</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214169</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17847.41667</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2021'!E2+'Balance Sheet 2021'!E3</f>
        <v>46684</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2.6157287</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2021'!E30</f>
        <v>23559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2021'!C40</f>
        <v>214169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17847.41667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1.320022973</v>
      </c>
      <c r="E14" s="150" t="s">
        <v>187</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2021'!C40</f>
        <v>214169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17847.41667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2.6157287</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2021'!E2:E7,'Revenues 2021'!F10:F15)</f>
        <v>114893</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2021'!F44</f>
        <v>226337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0.5076191696</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2021'!C7:C9)</f>
        <v>86139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2021'!C10:C12)</f>
        <v>15192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101331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2021'!C40</f>
        <v>214169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0.4731357012</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2021'!C10:C11)</f>
        <v>6054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2021'!C7:C9)</f>
        <v>86139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0.07028175391</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216</v>
      </c>
      <c r="D41" s="75">
        <f>'Expenses 2021'!D40</f>
        <v>199406</v>
      </c>
      <c r="E41" s="165">
        <f t="shared" ref="E41:E44" si="1">D41/$D$44</f>
        <v>0.9310684553</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2021'!E40</f>
        <v>12413</v>
      </c>
      <c r="E42" s="165">
        <f t="shared" si="1"/>
        <v>0.05795890162</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2021'!F40</f>
        <v>2350</v>
      </c>
      <c r="E43" s="165">
        <f t="shared" si="1"/>
        <v>0.0109726431</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214169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2021'!F9</f>
        <v>226337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2021'!F40</f>
        <v>2350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96.31361702</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2021'!E2:E10)</f>
        <v>86283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2021'!E19:E22)</f>
        <v>8258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10.44841366</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2021'!E18</f>
        <v>86283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OREGON FARMERS ASSOCIATION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15694.0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182212.0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73650.0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271556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25.0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271581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OREGON FARMERS ASSOCIATION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61490</v>
      </c>
      <c r="D4" s="99">
        <v>61490.0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46404</v>
      </c>
      <c r="D7" s="99">
        <v>38820.0</v>
      </c>
      <c r="E7" s="99">
        <v>2385.0</v>
      </c>
      <c r="F7" s="99">
        <v>5199.0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52243</v>
      </c>
      <c r="D9" s="99">
        <v>52243.0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12736</v>
      </c>
      <c r="D11" s="99">
        <v>11802.0</v>
      </c>
      <c r="E11" s="99">
        <v>557.0</v>
      </c>
      <c r="F11" s="99">
        <v>377.0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12073</v>
      </c>
      <c r="D12" s="99">
        <v>10071.0</v>
      </c>
      <c r="E12" s="99">
        <v>1439.0</v>
      </c>
      <c r="F12" s="99">
        <v>563.0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4256</v>
      </c>
      <c r="D15" s="99">
        <v>0.0</v>
      </c>
      <c r="E15" s="99">
        <v>256.0</v>
      </c>
      <c r="F15" s="99">
        <v>4000.0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6508</v>
      </c>
      <c r="D16" s="99">
        <v>0.0</v>
      </c>
      <c r="E16" s="99">
        <v>6508.0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55231</v>
      </c>
      <c r="D20" s="99">
        <v>53981.0</v>
      </c>
      <c r="E20" s="99">
        <v>1250.0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5905</v>
      </c>
      <c r="D21" s="99">
        <v>5361.0</v>
      </c>
      <c r="E21" s="99">
        <v>544.0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1112</v>
      </c>
      <c r="D22" s="99">
        <v>841.0</v>
      </c>
      <c r="E22" s="99">
        <v>271.0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7</v>
      </c>
      <c r="D23" s="99">
        <v>0.0</v>
      </c>
      <c r="E23" s="99">
        <v>0.0</v>
      </c>
      <c r="F23" s="99">
        <v>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5078</v>
      </c>
      <c r="D26" s="99">
        <v>4216.0</v>
      </c>
      <c r="E26" s="99">
        <v>862.0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237</v>
      </c>
      <c r="D28" s="99">
        <v>13.0</v>
      </c>
      <c r="E28" s="99">
        <v>224.0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1667</v>
      </c>
      <c r="D32" s="99">
        <v>0.0</v>
      </c>
      <c r="E32" s="99">
        <v>1667.0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238</v>
      </c>
      <c r="C34" s="98">
        <f t="shared" si="1"/>
        <v>1330</v>
      </c>
      <c r="D34" s="99">
        <v>0.0</v>
      </c>
      <c r="E34" s="99">
        <v>1330.0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239</v>
      </c>
      <c r="C35" s="98">
        <f t="shared" si="1"/>
        <v>536</v>
      </c>
      <c r="D35" s="99">
        <v>397.0</v>
      </c>
      <c r="E35" s="99">
        <v>131.0</v>
      </c>
      <c r="F35" s="99">
        <v>8.0</v>
      </c>
      <c r="G35" s="43"/>
      <c r="H35" s="43"/>
      <c r="I35" s="43"/>
      <c r="J35" s="43"/>
      <c r="K35" s="43"/>
      <c r="L35" s="43"/>
      <c r="M35" s="43"/>
      <c r="N35" s="43"/>
      <c r="O35" s="43"/>
      <c r="P35" s="43"/>
      <c r="Q35" s="43"/>
      <c r="R35" s="43"/>
      <c r="S35" s="43"/>
      <c r="T35" s="43"/>
      <c r="U35" s="43"/>
      <c r="V35" s="43"/>
      <c r="W35" s="43"/>
      <c r="X35" s="43"/>
      <c r="Y35" s="43"/>
      <c r="Z35" s="43"/>
    </row>
    <row r="36">
      <c r="A36" s="45" t="s">
        <v>50</v>
      </c>
      <c r="B36" s="60" t="s">
        <v>240</v>
      </c>
      <c r="C36" s="98">
        <f t="shared" si="1"/>
        <v>762</v>
      </c>
      <c r="D36" s="99">
        <v>150.0</v>
      </c>
      <c r="E36" s="99">
        <v>612.0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113</v>
      </c>
      <c r="D37" s="99">
        <v>0.0</v>
      </c>
      <c r="E37" s="99">
        <v>113.0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267688</v>
      </c>
      <c r="D40" s="104">
        <f t="shared" si="2"/>
        <v>239385</v>
      </c>
      <c r="E40" s="104">
        <f t="shared" si="2"/>
        <v>18149</v>
      </c>
      <c r="F40" s="104">
        <f t="shared" si="2"/>
        <v>10154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OREGON FARMERS ASSOCIATION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50337.0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5.0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40610.0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3374.0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94326</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12393.0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6320.0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18713</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71721.0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3892.0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75613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94326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