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<sst xmlns="http://schemas.openxmlformats.org/spreadsheetml/2006/main" count="861" uniqueCount="250">
  <si>
    <t>PARLIAMENT OF THE WORLD'S RELIGIONS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</si>
  <si>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</si>
  <si>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</si>
  <si>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</si>
  <si>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</si>
  <si>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</si>
  <si>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</si>
  <si>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</si>
  <si>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</si>
  <si>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</si>
  <si>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</si>
  <si>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</si>
  <si>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</si>
  <si>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</si>
  <si>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</si>
  <si>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</si>
  <si>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</si>
  <si>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</si>
  <si>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</si>
  <si>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</si>
  <si>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</si>
  <si>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</si>
  <si>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</si>
  <si>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</si>
  <si>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</si>
  <si>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</si>
  <si>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</si>
  <si>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</si>
  <si>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</si>
  <si>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</si>
  <si>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</si>
  <si>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</si>
  <si>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</si>
  <si>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</si>
  <si>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</si>
  <si>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</si>
  <si>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</si>
  <si>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</si>
  <si>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</si>
  <si>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</si>
  <si>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</si>
  <si>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</si>
  <si>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</si>
  <si>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</si>
  <si>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</si>
  <si>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</si>
  <si>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</si>
  <si>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</si>
  <si>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</si>
  <si>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</si>
  <si>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</si>
  <si>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</si>
  <si>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</si>
  <si>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</si>
  <si>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</si>
  <si>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</si>
  <si>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</si>
  <si>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</si>
  <si>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</si>
  <si>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</si>
  <si>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</si>
  <si>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</si>
  <si>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</si>
  <si>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</si>
  <si>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</si>
  <si>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</si>
  <si>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</si>
  <si>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</si>
  <si>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</si>
  <si>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</si>
  <si>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</si>
  <si>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</si>
  <si>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</si>
  <si>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</si>
  <si>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</si>
  <si>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</si>
  <si>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</si>
  <si>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</si>
  <si>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</si>
  <si>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</si>
  <si>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</si>
  <si>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</si>
  <si>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</si>
  <si>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</si>
  <si>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</si>
  <si>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</si>
  <si>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</si>
  <si>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</si>
  <si>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</si>
  <si>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</si>
  <si>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</si>
  <si>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</si>
  <si>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</si>
  <si>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</si>
  <si>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</si>
  <si>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</si>
  <si>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</si>
  <si>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</si>
  <si>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</si>
  <si>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</si>
  <si>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</si>
  <si>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</si>
  <si>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</si>
  <si>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</si>
  <si>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</si>
  <si>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</si>
  <si>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</si>
  <si>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</si>
  <si>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</si>
  <si>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</si>
  <si>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</si>
  <si>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</si>
  <si>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</si>
  <si>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</si>
  <si>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</si>
  <si>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</si>
  <si>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</si>
  <si>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</si>
  <si>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</si>
  <si>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</si>
  <si>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</si>
  <si>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</si>
  <si>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</si>
  <si>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</si>
  <si>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</si>
  <si>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</si>
  <si>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</si>
  <si>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</si>
  <si>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</si>
  <si>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</si>
  <si>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</si>
  <si>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</si>
  <si>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</si>
  <si>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</si>
  <si>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</si>
  <si>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</si>
  <si>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</si>
  <si>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</si>
  <si>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</si>
  <si>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</si>
  <si>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</si>
  <si>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</si>
  <si>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</si>
  <si>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</si>
  <si>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</si>
  <si>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</si>
  <si>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</si>
  <si>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</si>
  <si>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</si>
  <si>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</si>
  <si>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</si>
  <si>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</si>
  <si>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</si>
  <si>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</si>
  <si>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</si>
  <si>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</si>
  <si>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</si>
  <si>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</si>
  <si>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</si>
  <si>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</si>
  <si>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</si>
  <si>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</si>
  <si>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</si>
  <si>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</si>
  <si>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</si>
  <si>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</si>
  <si>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</si>
  <si>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</si>
  <si>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</si>
  <si>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</si>
  <si>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</si>
  <si>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</si>
  <si>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</si>
  <si>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</si>
  <si>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</si>
  <si>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</si>
  <si>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</si>
  <si>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</si>
  <si>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</si>
  <si>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</si>
  <si>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</si>
  <si>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</si>
  <si>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</si>
  <si>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</si>
  <si>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</si>
  <si>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</si>
  <si>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</si>
  <si>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</si>
  <si>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</si>
  <si>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</si>
  <si>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</si>
  <si>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</si>
  <si>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</si>
  <si>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</si>
  <si>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</si>
  <si>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</si>
  <si>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</si>
  <si>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</si>
  <si>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</si>
  <si>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</si>
  <si>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</si>
  <si>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</si>
  <si>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</si>
  <si>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</si>
  <si>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</si>
  <si>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</si>
  <si>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</si>
  <si>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</si>
  <si>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</si>
  <si>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</si>
  <si>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</si>
  <si>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</si>
  <si>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</si>
  <si>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</si>
  <si>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</si>
  <si>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</si>
  <si>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</si>
  <si>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</si>
  <si>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</si>
  <si>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</si>
  <si>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</si>
  <si>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</si>
  <si>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</si>
  <si>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</si>
  <si>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</si>
  <si>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</si>
  <si>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</si>
  <si>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</si>
  <si>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</si>
  <si>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</si>
  <si>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</si>
  <si>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</si>
  <si>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</si>
  <si>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Religious events</t>
  </si>
  <si>
    <r>
      <rPr>
        <rFont val="Roboto"/>
        <color rgb="FF000000"/>
        <sz val="10.0"/>
      </rPr>
      <t xml:space="preserve">Gross amount from sales of </t>
    </r>
    <r>
      <rPr>
        <rFont val="Roboto"/>
        <color rgb="FF000000"/>
        <sz val="10.0"/>
      </rPr>
      <t>assets other than inventory</t>
    </r>
  </si>
  <si>
    <t>Miscellaneous</t>
  </si>
  <si>
    <t xml:space="preserve"> Program Performers</t>
  </si>
  <si>
    <t>Special Event Expenses</t>
  </si>
  <si>
    <t xml:space="preserve"> Bank Fees</t>
  </si>
  <si>
    <t>Event Planner</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</si>
  <si>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</si>
  <si>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</si>
  <si>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Debt forgiveness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</si>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</sst>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PARLIAMENT OF THE WORLD'S RELIGIONS</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177</v>
      </c>
      <c r="C3" s="144" t="s">
        <v>178</v>
      </c>
      <c r="D3" s="145">
        <f>'Expenses 2023'!C40</f>
        <v>2976072</v>
      </c>
      <c r="E3" s="146"/>
      <c r="F3" s="43"/>
      <c r="G3" s="43"/>
      <c r="H3" s="43"/>
      <c r="I3" s="43"/>
      <c r="J3" s="43"/>
      <c r="K3" s="43"/>
      <c r="L3" s="43"/>
      <c r="M3" s="43"/>
      <c r="N3" s="43"/>
      <c r="O3" s="43"/>
      <c r="P3" s="43"/>
      <c r="Q3" s="43"/>
      <c r="R3" s="43"/>
      <c r="S3" s="43"/>
      <c r="T3" s="43"/>
      <c r="U3" s="43"/>
      <c r="V3" s="43"/>
      <c r="W3" s="43"/>
      <c r="X3" s="43"/>
      <c r="Y3" s="43"/>
    </row>
    <row r="4">
      <c r="A4" s="138"/>
      <c r="B4" s="49"/>
      <c r="C4" s="144" t="s">
        <v>179</v>
      </c>
      <c r="D4" s="145">
        <f>'Expenses 2023'!C31</f>
        <v>7014</v>
      </c>
      <c r="E4" s="146"/>
      <c r="F4" s="43"/>
      <c r="G4" s="43"/>
      <c r="H4" s="43"/>
      <c r="I4" s="43"/>
      <c r="J4" s="43"/>
      <c r="K4" s="43"/>
      <c r="L4" s="43"/>
      <c r="M4" s="43"/>
      <c r="N4" s="43"/>
      <c r="O4" s="43"/>
      <c r="P4" s="43"/>
      <c r="Q4" s="43"/>
      <c r="R4" s="43"/>
      <c r="S4" s="43"/>
      <c r="T4" s="43"/>
      <c r="U4" s="43"/>
      <c r="V4" s="43"/>
      <c r="W4" s="43"/>
      <c r="X4" s="43"/>
      <c r="Y4" s="43"/>
    </row>
    <row r="5">
      <c r="A5" s="138"/>
      <c r="B5" s="49"/>
      <c r="C5" s="144" t="s">
        <v>180</v>
      </c>
      <c r="D5" s="145">
        <f>D3-D4</f>
        <v>2969058</v>
      </c>
      <c r="E5" s="146"/>
      <c r="F5" s="43"/>
      <c r="G5" s="43"/>
      <c r="H5" s="43"/>
      <c r="I5" s="43"/>
      <c r="J5" s="43"/>
      <c r="K5" s="43"/>
      <c r="L5" s="43"/>
      <c r="M5" s="43"/>
      <c r="N5" s="43"/>
      <c r="O5" s="43"/>
      <c r="P5" s="43"/>
      <c r="Q5" s="43"/>
      <c r="R5" s="43"/>
      <c r="S5" s="43"/>
      <c r="T5" s="43"/>
      <c r="U5" s="43"/>
      <c r="V5" s="43"/>
      <c r="W5" s="43"/>
      <c r="X5" s="43"/>
      <c r="Y5" s="43"/>
    </row>
    <row r="6">
      <c r="A6" s="138"/>
      <c r="B6" s="49"/>
      <c r="C6" s="144" t="s">
        <v>181</v>
      </c>
      <c r="D6" s="145">
        <f>D5/12</f>
        <v>247421.5</v>
      </c>
      <c r="E6" s="146"/>
      <c r="F6" s="43"/>
      <c r="G6" s="43"/>
      <c r="H6" s="43"/>
      <c r="I6" s="43"/>
      <c r="J6" s="43"/>
      <c r="K6" s="43"/>
      <c r="L6" s="43"/>
      <c r="M6" s="43"/>
      <c r="N6" s="43"/>
      <c r="O6" s="43"/>
      <c r="P6" s="43"/>
      <c r="Q6" s="43"/>
      <c r="R6" s="43"/>
      <c r="S6" s="43"/>
      <c r="T6" s="43"/>
      <c r="U6" s="43"/>
      <c r="V6" s="43"/>
      <c r="W6" s="43"/>
      <c r="X6" s="43"/>
      <c r="Y6" s="43"/>
    </row>
    <row r="7">
      <c r="A7" s="138"/>
      <c r="B7" s="49"/>
      <c r="C7" s="144" t="s">
        <v>182</v>
      </c>
      <c r="D7" s="75">
        <f>'Balance Sheet 2023'!E2+'Balance Sheet 2023'!E3</f>
        <v>40224</v>
      </c>
      <c r="E7" s="146"/>
      <c r="F7" s="43"/>
      <c r="G7" s="43"/>
      <c r="H7" s="43"/>
      <c r="I7" s="43"/>
      <c r="J7" s="43"/>
      <c r="K7" s="43"/>
      <c r="L7" s="43"/>
      <c r="M7" s="43"/>
      <c r="N7" s="43"/>
      <c r="O7" s="43"/>
      <c r="P7" s="43"/>
      <c r="Q7" s="43"/>
      <c r="R7" s="43"/>
      <c r="S7" s="43"/>
      <c r="T7" s="43"/>
      <c r="U7" s="43"/>
      <c r="V7" s="43"/>
      <c r="W7" s="43"/>
      <c r="X7" s="43"/>
      <c r="Y7" s="43"/>
    </row>
    <row r="8">
      <c r="A8" s="138"/>
      <c r="B8" s="49"/>
      <c r="C8" s="147" t="s">
        <v>176</v>
      </c>
      <c r="D8" s="148">
        <f>D7/D6</f>
        <v>0.1625727756</v>
      </c>
      <c r="E8" s="149" t="s">
        <v>183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185</v>
      </c>
      <c r="C11" s="144" t="s">
        <v>186</v>
      </c>
      <c r="D11" s="75">
        <f>'Balance Sheet 2023'!E30</f>
        <v>-41641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187</v>
      </c>
      <c r="D12" s="75">
        <f>'Expenses 2023'!C40</f>
        <v>2976072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188</v>
      </c>
      <c r="D13" s="145">
        <f>D12/12</f>
        <v>248006</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184</v>
      </c>
      <c r="D14" s="148">
        <f>D11/D13</f>
        <v>-0.1679031959</v>
      </c>
      <c r="E14" s="149" t="s">
        <v>183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189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190</v>
      </c>
      <c r="C17" s="144" t="s">
        <v>191</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187</v>
      </c>
      <c r="D18" s="75">
        <f>'Expenses 2023'!C40</f>
        <v>2976072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188</v>
      </c>
      <c r="D19" s="145">
        <f>D18/12</f>
        <v>248006</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192</v>
      </c>
      <c r="D20" s="148">
        <f>D17/D19</f>
        <v>0</v>
      </c>
      <c r="E20" s="149" t="s">
        <v>183</v>
      </c>
      <c r="F20" s="43"/>
      <c r="G20" s="43"/>
      <c r="H20" s="43"/>
      <c r="I20" s="43"/>
      <c r="J20" s="43"/>
      <c r="K20" s="43"/>
      <c r="L20" s="43"/>
      <c r="M20" s="43"/>
      <c r="N20" s="43"/>
      <c r="O20" s="43"/>
      <c r="P20" s="43"/>
      <c r="Q20" s="43"/>
      <c r="R20" s="43"/>
      <c r="S20" s="43"/>
      <c r="T20" s="43"/>
      <c r="U20" s="43"/>
      <c r="V20" s="43"/>
      <c r="W20" s="43"/>
      <c r="X20" s="43"/>
      <c r="Y20" s="43"/>
    </row>
    <row r="21">
      <c r="A21" s="138"/>
      <c r="B21" s="49"/>
      <c r="C21" s="153" t="s">
        <v>193</v>
      </c>
      <c r="D21" s="154">
        <f>D20+D8</f>
        <v>0.1625727756</v>
      </c>
      <c r="E21" s="155" t="s">
        <v>183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195</v>
      </c>
      <c r="C24" s="159"/>
      <c r="D24" s="160">
        <f>max('Revenues 2023'!E2:E7,'Revenues 2023'!F10:F15)</f>
        <v>1876000</v>
      </c>
      <c r="E24" s="161" t="s">
        <v>196</v>
      </c>
      <c r="F24" s="43"/>
      <c r="G24" s="43"/>
      <c r="H24" s="43"/>
      <c r="I24" s="43"/>
      <c r="J24" s="43"/>
      <c r="K24" s="43"/>
      <c r="L24" s="43"/>
      <c r="M24" s="43"/>
      <c r="N24" s="43"/>
      <c r="O24" s="43"/>
      <c r="P24" s="43"/>
      <c r="Q24" s="43"/>
      <c r="R24" s="43"/>
      <c r="S24" s="43"/>
      <c r="T24" s="43"/>
      <c r="U24" s="43"/>
      <c r="V24" s="43"/>
      <c r="W24" s="43"/>
      <c r="X24" s="43"/>
      <c r="Y24" s="43"/>
    </row>
    <row r="25">
      <c r="A25" s="138"/>
      <c r="B25" s="49"/>
      <c r="C25" s="144" t="s">
        <v>197</v>
      </c>
      <c r="D25" s="145">
        <f>'Revenues 2023'!F44</f>
        <v>2612140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194</v>
      </c>
      <c r="D26" s="162">
        <f>D24/D25</f>
        <v>0.7181850896</v>
      </c>
      <c r="E26" s="149" t="s">
        <v>198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199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200</v>
      </c>
      <c r="C29" s="144" t="s">
        <v>201</v>
      </c>
      <c r="D29" s="75">
        <f>SUM('Expenses 2023'!C7:C9)</f>
        <v>528655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202</v>
      </c>
      <c r="D30" s="75">
        <f>SUM('Expenses 2023'!C10:C12)</f>
        <v>68991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203</v>
      </c>
      <c r="D31" s="75">
        <f>sum(D29:D30)</f>
        <v>597646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178</v>
      </c>
      <c r="D32" s="75">
        <f>'Expenses 2023'!C40</f>
        <v>2976072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204</v>
      </c>
      <c r="D33" s="162">
        <f>D31/D32</f>
        <v>0.2008170501</v>
      </c>
      <c r="E33" s="149" t="s">
        <v>205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207</v>
      </c>
      <c r="C36" s="144" t="s">
        <v>208</v>
      </c>
      <c r="D36" s="75">
        <f>SUM('Expenses 2023'!C10:C11)</f>
        <v>21956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201</v>
      </c>
      <c r="D37" s="75">
        <f>SUM('Expenses 2023'!C7:C9)</f>
        <v>528655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206</v>
      </c>
      <c r="D38" s="162">
        <f>D36/D37</f>
        <v>0.04153181186</v>
      </c>
      <c r="E38" s="149" t="s">
        <v>209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211</v>
      </c>
      <c r="C41" s="147" t="s">
        <v>240</v>
      </c>
      <c r="D41" s="75">
        <f>'Expenses 2023'!D40</f>
        <v>2380857</v>
      </c>
      <c r="E41" s="164">
        <f t="shared" ref="E41:E44" si="1">D41/$D$44</f>
        <v>0.7999997984</v>
      </c>
      <c r="F41" s="43"/>
      <c r="G41" s="43"/>
      <c r="H41" s="43"/>
      <c r="I41" s="43"/>
      <c r="J41" s="43"/>
      <c r="K41" s="43"/>
      <c r="L41" s="43"/>
      <c r="M41" s="43"/>
      <c r="N41" s="43"/>
      <c r="O41" s="43"/>
      <c r="P41" s="43"/>
      <c r="Q41" s="43"/>
      <c r="R41" s="43"/>
      <c r="S41" s="43"/>
      <c r="T41" s="43"/>
      <c r="U41" s="43"/>
      <c r="V41" s="43"/>
      <c r="W41" s="43"/>
      <c r="X41" s="43"/>
      <c r="Y41" s="43"/>
    </row>
    <row r="42">
      <c r="A42" s="138"/>
      <c r="B42" s="49"/>
      <c r="C42" s="147" t="s">
        <v>213</v>
      </c>
      <c r="D42" s="145">
        <f>'Expenses 2023'!E40</f>
        <v>446410</v>
      </c>
      <c r="E42" s="164">
        <f t="shared" si="1"/>
        <v>0.1499997312</v>
      </c>
      <c r="F42" s="43"/>
      <c r="G42" s="43"/>
      <c r="H42" s="43"/>
      <c r="I42" s="43"/>
      <c r="J42" s="43"/>
      <c r="K42" s="43"/>
      <c r="L42" s="43"/>
      <c r="M42" s="43"/>
      <c r="N42" s="43"/>
      <c r="O42" s="43"/>
      <c r="P42" s="43"/>
      <c r="Q42" s="43"/>
      <c r="R42" s="43"/>
      <c r="S42" s="43"/>
      <c r="T42" s="43"/>
      <c r="U42" s="43"/>
      <c r="V42" s="43"/>
      <c r="W42" s="43"/>
      <c r="X42" s="43"/>
      <c r="Y42" s="43"/>
    </row>
    <row r="43">
      <c r="A43" s="138"/>
      <c r="B43" s="49"/>
      <c r="C43" s="147" t="s">
        <v>214</v>
      </c>
      <c r="D43" s="145">
        <f>'Expenses 2023'!F40</f>
        <v>148805</v>
      </c>
      <c r="E43" s="164">
        <f t="shared" si="1"/>
        <v>0.05000047042</v>
      </c>
      <c r="F43" s="43"/>
      <c r="G43" s="43"/>
      <c r="H43" s="43"/>
      <c r="I43" s="43"/>
      <c r="J43" s="43"/>
      <c r="K43" s="43"/>
      <c r="L43" s="43"/>
      <c r="M43" s="43"/>
      <c r="N43" s="43"/>
      <c r="O43" s="43"/>
      <c r="P43" s="43"/>
      <c r="Q43" s="43"/>
      <c r="R43" s="43"/>
      <c r="S43" s="43"/>
      <c r="T43" s="43"/>
      <c r="U43" s="43"/>
      <c r="V43" s="43"/>
      <c r="W43" s="43"/>
      <c r="X43" s="43"/>
      <c r="Y43" s="43"/>
    </row>
    <row r="44">
      <c r="A44" s="138"/>
      <c r="B44" s="49"/>
      <c r="C44" s="144" t="s">
        <v>178</v>
      </c>
      <c r="D44" s="145">
        <f>sum(D41:D43)</f>
        <v>2976072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216</v>
      </c>
      <c r="C47" s="144" t="s">
        <v>217</v>
      </c>
      <c r="D47" s="145">
        <f>'Revenues 2023'!F9</f>
        <v>731706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218</v>
      </c>
      <c r="D48" s="145">
        <f>'Expenses 2023'!F40</f>
        <v>148805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219</v>
      </c>
      <c r="D49" s="165">
        <f>if(D48=0, "$0",D47/D48)</f>
        <v>4.917213803</v>
      </c>
      <c r="E49" s="149" t="s">
        <v>220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222</v>
      </c>
      <c r="C52" s="144" t="s">
        <v>223</v>
      </c>
      <c r="D52" s="145">
        <f>sum('Balance Sheet 2023'!E2:E10)</f>
        <v>52958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224</v>
      </c>
      <c r="D53" s="145">
        <f>sum('Balance Sheet 2023'!E19:E22)</f>
        <v>611887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225</v>
      </c>
      <c r="D54" s="167">
        <f>D52/D53</f>
        <v>0.08654866013</v>
      </c>
      <c r="E54" s="149" t="s">
        <v>226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228</v>
      </c>
      <c r="C57" s="144" t="s">
        <v>229</v>
      </c>
      <c r="D57" s="145">
        <f>sum('Balance Sheet 2023'!E25:E26)</f>
        <v>296500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230</v>
      </c>
      <c r="D58" s="145">
        <f>'Balance Sheet 2023'!E18</f>
        <v>70252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231</v>
      </c>
      <c r="D59" s="168">
        <f>D57/D58</f>
        <v>4.220520412</v>
      </c>
      <c r="E59" s="149" t="s">
        <v>232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PARLIAMENT OF THE WORLD'S RELIGIONS</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119509.0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396873.0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516382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487.0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242</v>
      </c>
      <c r="D39" s="74"/>
      <c r="E39" s="48">
        <v>20693.0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20693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537562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PARLIAMENT OF THE WORLD'S RELIGIONS</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247958</v>
      </c>
      <c r="D9" s="99">
        <v>247958.0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20338</v>
      </c>
      <c r="D15" s="99">
        <v>0.0</v>
      </c>
      <c r="E15" s="99">
        <v>20338.0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10882</v>
      </c>
      <c r="D16" s="99">
        <v>0.0</v>
      </c>
      <c r="E16" s="99">
        <v>10882.0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11678</v>
      </c>
      <c r="D22" s="99">
        <v>0.0</v>
      </c>
      <c r="E22" s="99">
        <v>11678.0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10668</v>
      </c>
      <c r="D25" s="99">
        <v>0.0</v>
      </c>
      <c r="E25" s="99">
        <v>10668.0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3190</v>
      </c>
      <c r="D26" s="99">
        <v>0.0</v>
      </c>
      <c r="E26" s="99">
        <v>3190.0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25214</v>
      </c>
      <c r="D29" s="99">
        <v>0.0</v>
      </c>
      <c r="E29" s="99">
        <v>25214.0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10236</v>
      </c>
      <c r="D31" s="99">
        <v>0.0</v>
      </c>
      <c r="E31" s="99">
        <v>10236.0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2871</v>
      </c>
      <c r="D32" s="99">
        <v>0.0</v>
      </c>
      <c r="E32" s="99">
        <v>2871.0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c r="C34" s="98">
        <f t="shared" si="1"/>
        <v>1850</v>
      </c>
      <c r="D34" s="99">
        <v>0.0</v>
      </c>
      <c r="E34" s="99">
        <v>1850.0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3">
        <f t="shared" ref="C40:F40" si="2">sum(C3:C39)</f>
        <v>344885</v>
      </c>
      <c r="D40" s="103">
        <f t="shared" si="2"/>
        <v>247958</v>
      </c>
      <c r="E40" s="103">
        <f t="shared" si="2"/>
        <v>96927</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PARLIAMENT OF THE WORLD'S RELIGIONS</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135</v>
      </c>
      <c r="B2" s="45">
        <v>1.0</v>
      </c>
      <c r="C2" s="46" t="s">
        <v>136</v>
      </c>
      <c r="D2" s="110"/>
      <c r="E2" s="111">
        <v>44923.0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0"/>
      <c r="E4" s="111">
        <v>32085.0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1">
        <v>103548.0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1">
        <v>99278.0</v>
      </c>
      <c r="E12" s="108">
        <f>D11-D12</f>
        <v>4270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3"/>
      <c r="E18" s="114">
        <f>sum(E2:E17)</f>
        <v>81278</v>
      </c>
      <c r="F18" s="43"/>
      <c r="G18" s="43"/>
      <c r="H18" s="43"/>
      <c r="I18" s="43"/>
      <c r="J18" s="43"/>
      <c r="K18" s="43"/>
      <c r="L18" s="43"/>
      <c r="M18" s="43"/>
      <c r="N18" s="43"/>
      <c r="O18" s="43"/>
      <c r="P18" s="43"/>
      <c r="Q18" s="43"/>
      <c r="R18" s="43"/>
      <c r="S18" s="43"/>
      <c r="T18" s="43"/>
      <c r="U18" s="43"/>
      <c r="V18" s="43"/>
      <c r="W18" s="43"/>
      <c r="X18" s="43"/>
      <c r="Y18" s="43"/>
      <c r="Z18" s="43"/>
    </row>
    <row r="19">
      <c r="A19" s="44" t="s">
        <v>155</v>
      </c>
      <c r="B19" s="115">
        <v>17.0</v>
      </c>
      <c r="C19" s="116" t="s">
        <v>156</v>
      </c>
      <c r="D19" s="117"/>
      <c r="E19" s="111">
        <v>515594.0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158</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159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162</v>
      </c>
      <c r="D25" s="121"/>
      <c r="E25" s="118">
        <v>413167.0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165</v>
      </c>
      <c r="D28" s="125"/>
      <c r="E28" s="126">
        <f>sum(E19:E27)</f>
        <v>928761</v>
      </c>
      <c r="F28" s="43"/>
      <c r="G28" s="43"/>
      <c r="H28" s="43"/>
      <c r="I28" s="43"/>
      <c r="J28" s="43"/>
      <c r="K28" s="43"/>
      <c r="L28" s="43"/>
      <c r="M28" s="43"/>
      <c r="N28" s="43"/>
      <c r="O28" s="43"/>
      <c r="P28" s="43"/>
      <c r="Q28" s="43"/>
      <c r="R28" s="43"/>
      <c r="S28" s="43"/>
      <c r="T28" s="43"/>
      <c r="U28" s="43"/>
      <c r="V28" s="43"/>
      <c r="W28" s="43"/>
      <c r="X28" s="43"/>
      <c r="Y28" s="43"/>
      <c r="Z28" s="43"/>
    </row>
    <row r="29">
      <c r="A29" s="65" t="s">
        <v>166</v>
      </c>
      <c r="B29" s="127"/>
      <c r="C29" s="128" t="s">
        <v>167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168</v>
      </c>
      <c r="D30" s="117"/>
      <c r="E30" s="111">
        <v>-847483.0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169</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174</v>
      </c>
      <c r="D36" s="131"/>
      <c r="E36" s="126">
        <f>sum(E30:E35)</f>
        <v>-847483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175</v>
      </c>
      <c r="D37" s="135"/>
      <c r="E37" s="136">
        <f>E36+E28</f>
        <v>81278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PARLIAMENT OF THE WORLD'S RELIGIONS</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177</v>
      </c>
      <c r="C3" s="144" t="s">
        <v>178</v>
      </c>
      <c r="D3" s="145">
        <f>'Expenses 2024'!C40</f>
        <v>344885</v>
      </c>
      <c r="E3" s="146"/>
      <c r="F3" s="43"/>
      <c r="G3" s="43"/>
      <c r="H3" s="43"/>
      <c r="I3" s="43"/>
      <c r="J3" s="43"/>
      <c r="K3" s="43"/>
      <c r="L3" s="43"/>
      <c r="M3" s="43"/>
      <c r="N3" s="43"/>
      <c r="O3" s="43"/>
      <c r="P3" s="43"/>
      <c r="Q3" s="43"/>
      <c r="R3" s="43"/>
      <c r="S3" s="43"/>
      <c r="T3" s="43"/>
      <c r="U3" s="43"/>
      <c r="V3" s="43"/>
      <c r="W3" s="43"/>
      <c r="X3" s="43"/>
      <c r="Y3" s="43"/>
    </row>
    <row r="4">
      <c r="A4" s="138"/>
      <c r="B4" s="49"/>
      <c r="C4" s="144" t="s">
        <v>179</v>
      </c>
      <c r="D4" s="145">
        <f>'Expenses 2024'!C31</f>
        <v>10236</v>
      </c>
      <c r="E4" s="146"/>
      <c r="F4" s="43"/>
      <c r="G4" s="43"/>
      <c r="H4" s="43"/>
      <c r="I4" s="43"/>
      <c r="J4" s="43"/>
      <c r="K4" s="43"/>
      <c r="L4" s="43"/>
      <c r="M4" s="43"/>
      <c r="N4" s="43"/>
      <c r="O4" s="43"/>
      <c r="P4" s="43"/>
      <c r="Q4" s="43"/>
      <c r="R4" s="43"/>
      <c r="S4" s="43"/>
      <c r="T4" s="43"/>
      <c r="U4" s="43"/>
      <c r="V4" s="43"/>
      <c r="W4" s="43"/>
      <c r="X4" s="43"/>
      <c r="Y4" s="43"/>
    </row>
    <row r="5">
      <c r="A5" s="138"/>
      <c r="B5" s="49"/>
      <c r="C5" s="144" t="s">
        <v>180</v>
      </c>
      <c r="D5" s="145">
        <f>D3-D4</f>
        <v>334649</v>
      </c>
      <c r="E5" s="146"/>
      <c r="F5" s="43"/>
      <c r="G5" s="43"/>
      <c r="H5" s="43"/>
      <c r="I5" s="43"/>
      <c r="J5" s="43"/>
      <c r="K5" s="43"/>
      <c r="L5" s="43"/>
      <c r="M5" s="43"/>
      <c r="N5" s="43"/>
      <c r="O5" s="43"/>
      <c r="P5" s="43"/>
      <c r="Q5" s="43"/>
      <c r="R5" s="43"/>
      <c r="S5" s="43"/>
      <c r="T5" s="43"/>
      <c r="U5" s="43"/>
      <c r="V5" s="43"/>
      <c r="W5" s="43"/>
      <c r="X5" s="43"/>
      <c r="Y5" s="43"/>
    </row>
    <row r="6">
      <c r="A6" s="138"/>
      <c r="B6" s="49"/>
      <c r="C6" s="144" t="s">
        <v>181</v>
      </c>
      <c r="D6" s="145">
        <f>D5/12</f>
        <v>27887.41667</v>
      </c>
      <c r="E6" s="146"/>
      <c r="F6" s="43"/>
      <c r="G6" s="43"/>
      <c r="H6" s="43"/>
      <c r="I6" s="43"/>
      <c r="J6" s="43"/>
      <c r="K6" s="43"/>
      <c r="L6" s="43"/>
      <c r="M6" s="43"/>
      <c r="N6" s="43"/>
      <c r="O6" s="43"/>
      <c r="P6" s="43"/>
      <c r="Q6" s="43"/>
      <c r="R6" s="43"/>
      <c r="S6" s="43"/>
      <c r="T6" s="43"/>
      <c r="U6" s="43"/>
      <c r="V6" s="43"/>
      <c r="W6" s="43"/>
      <c r="X6" s="43"/>
      <c r="Y6" s="43"/>
    </row>
    <row r="7">
      <c r="A7" s="138"/>
      <c r="B7" s="49"/>
      <c r="C7" s="144" t="s">
        <v>182</v>
      </c>
      <c r="D7" s="75">
        <f>'Balance Sheet 2024'!E2+'Balance Sheet 2024'!E3</f>
        <v>44923</v>
      </c>
      <c r="E7" s="146"/>
      <c r="F7" s="43"/>
      <c r="G7" s="43"/>
      <c r="H7" s="43"/>
      <c r="I7" s="43"/>
      <c r="J7" s="43"/>
      <c r="K7" s="43"/>
      <c r="L7" s="43"/>
      <c r="M7" s="43"/>
      <c r="N7" s="43"/>
      <c r="O7" s="43"/>
      <c r="P7" s="43"/>
      <c r="Q7" s="43"/>
      <c r="R7" s="43"/>
      <c r="S7" s="43"/>
      <c r="T7" s="43"/>
      <c r="U7" s="43"/>
      <c r="V7" s="43"/>
      <c r="W7" s="43"/>
      <c r="X7" s="43"/>
      <c r="Y7" s="43"/>
    </row>
    <row r="8">
      <c r="A8" s="138"/>
      <c r="B8" s="49"/>
      <c r="C8" s="147" t="s">
        <v>176</v>
      </c>
      <c r="D8" s="148">
        <f>D7/D6</f>
        <v>1.610869897</v>
      </c>
      <c r="E8" s="149" t="s">
        <v>183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185</v>
      </c>
      <c r="C11" s="144" t="s">
        <v>186</v>
      </c>
      <c r="D11" s="75">
        <f>'Balance Sheet 2024'!E30</f>
        <v>-847483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187</v>
      </c>
      <c r="D12" s="75">
        <f>'Expenses 2024'!C40</f>
        <v>344885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188</v>
      </c>
      <c r="D13" s="145">
        <f>D12/12</f>
        <v>28740.41667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184</v>
      </c>
      <c r="D14" s="148">
        <f>D11/D13</f>
        <v>-29.48749873</v>
      </c>
      <c r="E14" s="149" t="s">
        <v>183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189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190</v>
      </c>
      <c r="C17" s="144" t="s">
        <v>191</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187</v>
      </c>
      <c r="D18" s="75">
        <f>'Expenses 2024'!C40</f>
        <v>344885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188</v>
      </c>
      <c r="D19" s="145">
        <f>D18/12</f>
        <v>28740.41667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192</v>
      </c>
      <c r="D20" s="148">
        <f>D17/D19</f>
        <v>0</v>
      </c>
      <c r="E20" s="149" t="s">
        <v>183</v>
      </c>
      <c r="F20" s="43"/>
      <c r="G20" s="43"/>
      <c r="H20" s="43"/>
      <c r="I20" s="43"/>
      <c r="J20" s="43"/>
      <c r="K20" s="43"/>
      <c r="L20" s="43"/>
      <c r="M20" s="43"/>
      <c r="N20" s="43"/>
      <c r="O20" s="43"/>
      <c r="P20" s="43"/>
      <c r="Q20" s="43"/>
      <c r="R20" s="43"/>
      <c r="S20" s="43"/>
      <c r="T20" s="43"/>
      <c r="U20" s="43"/>
      <c r="V20" s="43"/>
      <c r="W20" s="43"/>
      <c r="X20" s="43"/>
      <c r="Y20" s="43"/>
    </row>
    <row r="21">
      <c r="A21" s="138"/>
      <c r="B21" s="49"/>
      <c r="C21" s="153" t="s">
        <v>193</v>
      </c>
      <c r="D21" s="154">
        <f>D20+D8</f>
        <v>1.610869897</v>
      </c>
      <c r="E21" s="155" t="s">
        <v>183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195</v>
      </c>
      <c r="C24" s="159"/>
      <c r="D24" s="160">
        <f>max('Revenues 2024'!E2:E7,'Revenues 2024'!F10:F15)</f>
        <v>396873</v>
      </c>
      <c r="E24" s="161" t="s">
        <v>196</v>
      </c>
      <c r="F24" s="43"/>
      <c r="G24" s="43"/>
      <c r="H24" s="43"/>
      <c r="I24" s="43"/>
      <c r="J24" s="43"/>
      <c r="K24" s="43"/>
      <c r="L24" s="43"/>
      <c r="M24" s="43"/>
      <c r="N24" s="43"/>
      <c r="O24" s="43"/>
      <c r="P24" s="43"/>
      <c r="Q24" s="43"/>
      <c r="R24" s="43"/>
      <c r="S24" s="43"/>
      <c r="T24" s="43"/>
      <c r="U24" s="43"/>
      <c r="V24" s="43"/>
      <c r="W24" s="43"/>
      <c r="X24" s="43"/>
      <c r="Y24" s="43"/>
    </row>
    <row r="25">
      <c r="A25" s="138"/>
      <c r="B25" s="49"/>
      <c r="C25" s="144" t="s">
        <v>197</v>
      </c>
      <c r="D25" s="145">
        <f>'Revenues 2024'!F44</f>
        <v>537562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194</v>
      </c>
      <c r="D26" s="162">
        <f>D24/D25</f>
        <v>0.738283212</v>
      </c>
      <c r="E26" s="149" t="s">
        <v>198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199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200</v>
      </c>
      <c r="C29" s="144" t="s">
        <v>201</v>
      </c>
      <c r="D29" s="75">
        <f>SUM('Expenses 2024'!C7:C9)</f>
        <v>247958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202</v>
      </c>
      <c r="D30" s="75">
        <f>SUM('Expenses 2024'!C10:C12)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203</v>
      </c>
      <c r="D31" s="75">
        <f>sum(D29:D30)</f>
        <v>247958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178</v>
      </c>
      <c r="D32" s="75">
        <f>'Expenses 2024'!C40</f>
        <v>344885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204</v>
      </c>
      <c r="D33" s="162">
        <f>D31/D32</f>
        <v>0.7189584934</v>
      </c>
      <c r="E33" s="149" t="s">
        <v>205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207</v>
      </c>
      <c r="C36" s="144" t="s">
        <v>208</v>
      </c>
      <c r="D36" s="75">
        <f>SUM('Expenses 2024'!C10:C11)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201</v>
      </c>
      <c r="D37" s="75">
        <f>SUM('Expenses 2024'!C7:C9)</f>
        <v>247958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206</v>
      </c>
      <c r="D38" s="162">
        <f>D36/D37</f>
        <v>0</v>
      </c>
      <c r="E38" s="149" t="s">
        <v>209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211</v>
      </c>
      <c r="C41" s="147" t="s">
        <v>243</v>
      </c>
      <c r="D41" s="75">
        <f>'Expenses 2024'!D40</f>
        <v>247958</v>
      </c>
      <c r="E41" s="164">
        <f t="shared" ref="E41:E44" si="1">D41/$D$44</f>
        <v>0.7189584934</v>
      </c>
      <c r="F41" s="43"/>
      <c r="G41" s="43"/>
      <c r="H41" s="43"/>
      <c r="I41" s="43"/>
      <c r="J41" s="43"/>
      <c r="K41" s="43"/>
      <c r="L41" s="43"/>
      <c r="M41" s="43"/>
      <c r="N41" s="43"/>
      <c r="O41" s="43"/>
      <c r="P41" s="43"/>
      <c r="Q41" s="43"/>
      <c r="R41" s="43"/>
      <c r="S41" s="43"/>
      <c r="T41" s="43"/>
      <c r="U41" s="43"/>
      <c r="V41" s="43"/>
      <c r="W41" s="43"/>
      <c r="X41" s="43"/>
      <c r="Y41" s="43"/>
    </row>
    <row r="42">
      <c r="A42" s="138"/>
      <c r="B42" s="49"/>
      <c r="C42" s="147" t="s">
        <v>213</v>
      </c>
      <c r="D42" s="145">
        <f>'Expenses 2024'!E40</f>
        <v>96927</v>
      </c>
      <c r="E42" s="164">
        <f t="shared" si="1"/>
        <v>0.2810415066</v>
      </c>
      <c r="F42" s="43"/>
      <c r="G42" s="43"/>
      <c r="H42" s="43"/>
      <c r="I42" s="43"/>
      <c r="J42" s="43"/>
      <c r="K42" s="43"/>
      <c r="L42" s="43"/>
      <c r="M42" s="43"/>
      <c r="N42" s="43"/>
      <c r="O42" s="43"/>
      <c r="P42" s="43"/>
      <c r="Q42" s="43"/>
      <c r="R42" s="43"/>
      <c r="S42" s="43"/>
      <c r="T42" s="43"/>
      <c r="U42" s="43"/>
      <c r="V42" s="43"/>
      <c r="W42" s="43"/>
      <c r="X42" s="43"/>
      <c r="Y42" s="43"/>
    </row>
    <row r="43">
      <c r="A43" s="138"/>
      <c r="B43" s="49"/>
      <c r="C43" s="147" t="s">
        <v>214</v>
      </c>
      <c r="D43" s="145">
        <f>'Expenses 2024'!F40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178</v>
      </c>
      <c r="D44" s="145">
        <f>sum(D41:D43)</f>
        <v>344885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216</v>
      </c>
      <c r="C47" s="144" t="s">
        <v>217</v>
      </c>
      <c r="D47" s="145">
        <f>'Revenues 2024'!F9</f>
        <v>516382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218</v>
      </c>
      <c r="D48" s="145">
        <f>'Expenses 2024'!F40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219</v>
      </c>
      <c r="D49" s="165" t="str">
        <f>if(D48=0, "$0",D47/D48)</f>
        <v>$0</v>
      </c>
      <c r="E49" s="149" t="s">
        <v>220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222</v>
      </c>
      <c r="C52" s="144" t="s">
        <v>223</v>
      </c>
      <c r="D52" s="145">
        <f>sum('Balance Sheet 2024'!E2:E10)</f>
        <v>77008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224</v>
      </c>
      <c r="D53" s="145">
        <f>sum('Balance Sheet 2024'!E19:E22)</f>
        <v>515594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225</v>
      </c>
      <c r="D54" s="167">
        <f>D52/D53</f>
        <v>0.1493578281</v>
      </c>
      <c r="E54" s="149" t="s">
        <v>226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228</v>
      </c>
      <c r="C57" s="144" t="s">
        <v>229</v>
      </c>
      <c r="D57" s="145">
        <f>sum('Balance Sheet 2024'!E25:E26)</f>
        <v>413167</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230</v>
      </c>
      <c r="D58" s="145">
        <f>'Balance Sheet 2024'!E18</f>
        <v>81278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231</v>
      </c>
      <c r="D59" s="168">
        <f>D57/D58</f>
        <v>5.083380497</v>
      </c>
      <c r="E59" s="149" t="s">
        <v>232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PARLIAMENT OF THE WORLD'S RELIGIONS</v>
      </c>
      <c r="B1" s="2" t="s">
        <v>244</v>
      </c>
      <c r="C1" s="138"/>
      <c r="D1" s="138"/>
      <c r="E1" s="138"/>
      <c r="F1" s="139"/>
      <c r="G1" s="139"/>
      <c r="H1" s="139"/>
      <c r="I1" s="43"/>
      <c r="J1" s="43"/>
      <c r="K1" s="43"/>
      <c r="L1" s="43"/>
      <c r="M1" s="43"/>
      <c r="N1" s="43"/>
      <c r="O1" s="43"/>
      <c r="P1" s="43"/>
      <c r="Q1" s="43"/>
      <c r="R1" s="43"/>
      <c r="S1" s="43"/>
      <c r="T1" s="43"/>
      <c r="U1" s="43"/>
      <c r="V1" s="43"/>
      <c r="W1" s="43"/>
      <c r="X1" s="43"/>
      <c r="Y1" s="43"/>
    </row>
    <row r="2">
      <c r="A2" s="140" t="s">
        <v>176</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177</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8"/>
      <c r="B5" s="49"/>
      <c r="C5" s="147" t="s">
        <v>176</v>
      </c>
      <c r="D5" s="176">
        <f>'Ratios 2022'!D8</f>
        <v>11.5704914</v>
      </c>
      <c r="E5" s="176">
        <f>'Ratios 2023'!D8</f>
        <v>0.1625727756</v>
      </c>
      <c r="F5" s="176">
        <f>'Ratios 2024'!D8</f>
        <v>1.610869897</v>
      </c>
      <c r="G5" s="176">
        <f>average(D5:F5)</f>
        <v>4.447978025</v>
      </c>
      <c r="H5" s="149" t="s">
        <v>183</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184</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185</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8"/>
      <c r="B10" s="49"/>
      <c r="C10" s="147" t="s">
        <v>184</v>
      </c>
      <c r="D10" s="148">
        <f>'Ratios 2022'!D14</f>
        <v>-11.39946508</v>
      </c>
      <c r="E10" s="148">
        <f>'Ratios 2023'!D14</f>
        <v>-0.1679031959</v>
      </c>
      <c r="F10" s="148">
        <f>'Ratios 2024'!D14</f>
        <v>-29.48749873</v>
      </c>
      <c r="G10" s="176">
        <f>average(D10:F10)</f>
        <v>-13.68495567</v>
      </c>
      <c r="H10" s="149" t="s">
        <v>183</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189</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190</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8"/>
      <c r="B15" s="49"/>
      <c r="C15" s="147" t="s">
        <v>192</v>
      </c>
      <c r="D15" s="179">
        <f>'Ratios 2022'!D20</f>
        <v>0</v>
      </c>
      <c r="E15" s="179">
        <f>'Ratios 2023'!D20</f>
        <v>0</v>
      </c>
      <c r="F15" s="179">
        <f>'Ratios 2024'!D20</f>
        <v>0</v>
      </c>
      <c r="G15" s="176">
        <f>average(D15:F15)</f>
        <v>0</v>
      </c>
      <c r="H15" s="149" t="s">
        <v>183</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194</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195</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8"/>
      <c r="B20" s="49"/>
      <c r="C20" s="147" t="s">
        <v>194</v>
      </c>
      <c r="D20" s="162">
        <f>'Ratios 2022'!D26</f>
        <v>0.6627635658</v>
      </c>
      <c r="E20" s="162">
        <f>'Ratios 2023'!D26</f>
        <v>0.7181850896</v>
      </c>
      <c r="F20" s="162">
        <f>'Ratios 2024'!D26</f>
        <v>0.738283212</v>
      </c>
      <c r="G20" s="180">
        <f>average(D20:F20)</f>
        <v>0.7064106225</v>
      </c>
      <c r="H20" s="149" t="s">
        <v>198</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199</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200</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8"/>
      <c r="B25" s="49"/>
      <c r="C25" s="147" t="s">
        <v>204</v>
      </c>
      <c r="D25" s="162">
        <f>'Ratios 2022'!D33</f>
        <v>0.7694066369</v>
      </c>
      <c r="E25" s="162">
        <f>'Ratios 2023'!D33</f>
        <v>0.2008170501</v>
      </c>
      <c r="F25" s="162">
        <f>'Ratios 2024'!D33</f>
        <v>0.7189584934</v>
      </c>
      <c r="G25" s="180">
        <f>average(D25:F25)</f>
        <v>0.5630607268</v>
      </c>
      <c r="H25" s="149" t="s">
        <v>205</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206</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207</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8"/>
      <c r="B30" s="49"/>
      <c r="C30" s="147" t="s">
        <v>206</v>
      </c>
      <c r="D30" s="162">
        <f>'Ratios 2022'!D38</f>
        <v>0.08353437511</v>
      </c>
      <c r="E30" s="162">
        <f>'Ratios 2023'!D38</f>
        <v>0.04153181186</v>
      </c>
      <c r="F30" s="162">
        <f>'Ratios 2024'!D38</f>
        <v>0</v>
      </c>
      <c r="G30" s="180">
        <f>average(D30:F30)</f>
        <v>0.04168872899</v>
      </c>
      <c r="H30" s="149" t="s">
        <v>209</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210</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211</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8"/>
      <c r="B35" s="49"/>
      <c r="C35" s="147" t="s">
        <v>249</v>
      </c>
      <c r="D35" s="162">
        <f>'Ratios 2022'!E41</f>
        <v>0.49248737</v>
      </c>
      <c r="E35" s="162">
        <f>'Ratios 2023'!E41</f>
        <v>0.7999997984</v>
      </c>
      <c r="F35" s="162">
        <f>'Ratios 2024'!E41</f>
        <v>0.7189584934</v>
      </c>
      <c r="G35" s="180">
        <f t="shared" ref="G35:G37" si="1">average(D35:F35)</f>
        <v>0.6704818873</v>
      </c>
      <c r="H35" s="180"/>
      <c r="I35" s="43"/>
      <c r="J35" s="43"/>
      <c r="K35" s="43"/>
      <c r="L35" s="43"/>
      <c r="M35" s="43"/>
      <c r="N35" s="43"/>
      <c r="O35" s="43"/>
      <c r="P35" s="43"/>
      <c r="Q35" s="43"/>
      <c r="R35" s="43"/>
      <c r="S35" s="43"/>
      <c r="T35" s="43"/>
      <c r="U35" s="43"/>
      <c r="V35" s="43"/>
      <c r="W35" s="43"/>
      <c r="X35" s="43"/>
      <c r="Y35" s="43"/>
    </row>
    <row r="36">
      <c r="A36" s="138"/>
      <c r="B36" s="52"/>
      <c r="C36" s="147" t="s">
        <v>213</v>
      </c>
      <c r="D36" s="162">
        <f>'Ratios 2022'!E42</f>
        <v>0.4358296186</v>
      </c>
      <c r="E36" s="162">
        <f>'Ratios 2023'!E42</f>
        <v>0.1499997312</v>
      </c>
      <c r="F36" s="162">
        <f>'Ratios 2024'!E42</f>
        <v>0.2810415066</v>
      </c>
      <c r="G36" s="180">
        <f t="shared" si="1"/>
        <v>0.2889569521</v>
      </c>
      <c r="H36" s="180"/>
      <c r="I36" s="43"/>
      <c r="J36" s="43"/>
      <c r="K36" s="43"/>
      <c r="L36" s="43"/>
      <c r="M36" s="43"/>
      <c r="N36" s="43"/>
      <c r="O36" s="43"/>
      <c r="P36" s="43"/>
      <c r="Q36" s="43"/>
      <c r="R36" s="43"/>
      <c r="S36" s="43"/>
      <c r="T36" s="43"/>
      <c r="U36" s="43"/>
      <c r="V36" s="43"/>
      <c r="W36" s="43"/>
      <c r="X36" s="43"/>
      <c r="Y36" s="43"/>
    </row>
    <row r="37">
      <c r="A37" s="138"/>
      <c r="B37" s="181"/>
      <c r="C37" s="147" t="s">
        <v>214</v>
      </c>
      <c r="D37" s="162">
        <f>'Ratios 2022'!E43</f>
        <v>0.07168301139</v>
      </c>
      <c r="E37" s="162">
        <f>'Ratios 2023'!E43</f>
        <v>0.05000047042</v>
      </c>
      <c r="F37" s="162">
        <f>'Ratios 2024'!E43</f>
        <v>0</v>
      </c>
      <c r="G37" s="180">
        <f t="shared" si="1"/>
        <v>0.0405611606</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215</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216</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8"/>
      <c r="B42" s="49"/>
      <c r="C42" s="147" t="s">
        <v>219</v>
      </c>
      <c r="D42" s="165">
        <f>'Ratios 2022'!D49</f>
        <v>4.301973357</v>
      </c>
      <c r="E42" s="165">
        <f>'Ratios 2023'!D49</f>
        <v>4.917213803</v>
      </c>
      <c r="F42" s="165" t="str">
        <f>'Ratios 2024'!D49</f>
        <v>$0</v>
      </c>
      <c r="G42" s="182">
        <f>average(D42:F42)</f>
        <v>4.60959358</v>
      </c>
      <c r="H42" s="149" t="s">
        <v>220</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221</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222</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8"/>
      <c r="B47" s="49"/>
      <c r="C47" s="147" t="s">
        <v>225</v>
      </c>
      <c r="D47" s="148">
        <f>'Ratios 2022'!D54</f>
        <v>0.7421055182</v>
      </c>
      <c r="E47" s="148">
        <f>'Ratios 2023'!D54</f>
        <v>0.08654866013</v>
      </c>
      <c r="F47" s="148">
        <f>'Ratios 2024'!D54</f>
        <v>0.1493578281</v>
      </c>
      <c r="G47" s="176">
        <f>average(D47:F47)</f>
        <v>0.3260040021</v>
      </c>
      <c r="H47" s="149" t="s">
        <v>226</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227</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228</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8"/>
      <c r="B52" s="49"/>
      <c r="C52" s="147" t="s">
        <v>231</v>
      </c>
      <c r="D52" s="183">
        <f>'Ratios 2022'!D59</f>
        <v>0.5848791231</v>
      </c>
      <c r="E52" s="183">
        <f>'Ratios 2023'!D59</f>
        <v>4.220520412</v>
      </c>
      <c r="F52" s="183">
        <f>'Ratios 2024'!D59</f>
        <v>5.083380497</v>
      </c>
      <c r="G52" s="184">
        <f>average(D52:F52)</f>
        <v>3.296260011</v>
      </c>
      <c r="H52" s="149" t="s">
        <v>232</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PARLIAMENT OF THE WORLD'S RELIGIONS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PARLIAMENT OF THE WORLD'S RELIGIONS</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155654.0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155654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1519.0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7606.0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8495.0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-889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-889</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73500.0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5072.0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78572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234856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PARLIAMENT OF THE WORLD'S RELIGIONS</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116579</v>
      </c>
      <c r="D7" s="99">
        <v>69195.0</v>
      </c>
      <c r="E7" s="99">
        <v>38277.0</v>
      </c>
      <c r="F7" s="99">
        <v>9107.0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213369</v>
      </c>
      <c r="D9" s="99">
        <v>127588.0</v>
      </c>
      <c r="E9" s="99">
        <v>69120.0</v>
      </c>
      <c r="F9" s="99">
        <v>16661.0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27562</v>
      </c>
      <c r="D11" s="99">
        <v>14321.0</v>
      </c>
      <c r="E11" s="99">
        <v>11073.0</v>
      </c>
      <c r="F11" s="99">
        <v>2168.0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30848</v>
      </c>
      <c r="D12" s="99">
        <v>19105.0</v>
      </c>
      <c r="E12" s="99">
        <v>9811.0</v>
      </c>
      <c r="F12" s="99">
        <v>1932.0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14</v>
      </c>
      <c r="D15" s="99">
        <v>0.0</v>
      </c>
      <c r="E15" s="99">
        <v>14.0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10853</v>
      </c>
      <c r="D16" s="99">
        <v>0.0</v>
      </c>
      <c r="E16" s="99">
        <v>10853.0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843</v>
      </c>
      <c r="D20" s="99">
        <v>105.0</v>
      </c>
      <c r="E20" s="99">
        <v>738.0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5978</v>
      </c>
      <c r="D21" s="99">
        <v>3261.0</v>
      </c>
      <c r="E21" s="99">
        <v>2705.0</v>
      </c>
      <c r="F21" s="99">
        <v>12.0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18400</v>
      </c>
      <c r="D22" s="99">
        <v>1466.0</v>
      </c>
      <c r="E22" s="99">
        <v>14979.0</v>
      </c>
      <c r="F22" s="99">
        <v>1955.0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22247</v>
      </c>
      <c r="D25" s="99">
        <v>0.0</v>
      </c>
      <c r="E25" s="99">
        <v>22247.0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8467</v>
      </c>
      <c r="D26" s="99">
        <v>2525.0</v>
      </c>
      <c r="E26" s="99">
        <v>1621.0</v>
      </c>
      <c r="F26" s="99">
        <v>4321.0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17033</v>
      </c>
      <c r="D28" s="99">
        <v>10932.0</v>
      </c>
      <c r="E28" s="99">
        <v>6075.0</v>
      </c>
      <c r="F28" s="99">
        <v>26.0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23781</v>
      </c>
      <c r="D29" s="99">
        <v>0.0</v>
      </c>
      <c r="E29" s="99">
        <v>23781.0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4001</v>
      </c>
      <c r="D31" s="99">
        <v>85.0</v>
      </c>
      <c r="E31" s="99">
        <v>3916.0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4775</v>
      </c>
      <c r="D32" s="99">
        <v>0.0</v>
      </c>
      <c r="E32" s="99">
        <v>4775.0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3">
        <f t="shared" ref="C40:F40" si="2">sum(C3:C39)</f>
        <v>504750</v>
      </c>
      <c r="D40" s="103">
        <f t="shared" si="2"/>
        <v>248583</v>
      </c>
      <c r="E40" s="103">
        <f t="shared" si="2"/>
        <v>219985</v>
      </c>
      <c r="F40" s="103">
        <f t="shared" si="2"/>
        <v>36182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PARLIAMENT OF THE WORLD'S RELIGIONS</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135</v>
      </c>
      <c r="B2" s="45">
        <v>1.0</v>
      </c>
      <c r="C2" s="46" t="s">
        <v>136</v>
      </c>
      <c r="D2" s="110"/>
      <c r="E2" s="111">
        <v>472671.0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2"/>
      <c r="E3" s="111">
        <v>10155.0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0"/>
      <c r="E4" s="111">
        <v>40738.0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0"/>
      <c r="E10" s="111">
        <v>42969.0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1">
        <v>94181.0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1">
        <v>76608.0</v>
      </c>
      <c r="E12" s="108">
        <f>D11-D12</f>
        <v>17573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2"/>
      <c r="E17" s="111">
        <v>3889.0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3"/>
      <c r="E18" s="114">
        <f>sum(E2:E17)</f>
        <v>587995</v>
      </c>
      <c r="F18" s="43"/>
      <c r="G18" s="43"/>
      <c r="H18" s="43"/>
      <c r="I18" s="43"/>
      <c r="J18" s="43"/>
      <c r="K18" s="43"/>
      <c r="L18" s="43"/>
      <c r="M18" s="43"/>
      <c r="N18" s="43"/>
      <c r="O18" s="43"/>
      <c r="P18" s="43"/>
      <c r="Q18" s="43"/>
      <c r="R18" s="43"/>
      <c r="S18" s="43"/>
      <c r="T18" s="43"/>
      <c r="U18" s="43"/>
      <c r="V18" s="43"/>
      <c r="W18" s="43"/>
      <c r="X18" s="43"/>
      <c r="Y18" s="43"/>
      <c r="Z18" s="43"/>
    </row>
    <row r="19">
      <c r="A19" s="44" t="s">
        <v>155</v>
      </c>
      <c r="B19" s="115">
        <v>17.0</v>
      </c>
      <c r="C19" s="116" t="s">
        <v>156</v>
      </c>
      <c r="D19" s="117"/>
      <c r="E19" s="111">
        <v>36929.0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158</v>
      </c>
      <c r="D21" s="117"/>
      <c r="E21" s="111">
        <v>726484.0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159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162</v>
      </c>
      <c r="D25" s="121"/>
      <c r="E25" s="118">
        <v>343906.0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164</v>
      </c>
      <c r="D27" s="117"/>
      <c r="E27" s="118">
        <v>154583.0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165</v>
      </c>
      <c r="D28" s="125"/>
      <c r="E28" s="126">
        <f>sum(E19:E27)</f>
        <v>1261902</v>
      </c>
      <c r="F28" s="43"/>
      <c r="G28" s="43"/>
      <c r="H28" s="43"/>
      <c r="I28" s="43"/>
      <c r="J28" s="43"/>
      <c r="K28" s="43"/>
      <c r="L28" s="43"/>
      <c r="M28" s="43"/>
      <c r="N28" s="43"/>
      <c r="O28" s="43"/>
      <c r="P28" s="43"/>
      <c r="Q28" s="43"/>
      <c r="R28" s="43"/>
      <c r="S28" s="43"/>
      <c r="T28" s="43"/>
      <c r="U28" s="43"/>
      <c r="V28" s="43"/>
      <c r="W28" s="43"/>
      <c r="X28" s="43"/>
      <c r="Y28" s="43"/>
      <c r="Z28" s="43"/>
    </row>
    <row r="29">
      <c r="A29" s="65" t="s">
        <v>166</v>
      </c>
      <c r="B29" s="127"/>
      <c r="C29" s="128" t="s">
        <v>167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168</v>
      </c>
      <c r="D30" s="117"/>
      <c r="E30" s="111">
        <v>-479490.0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169</v>
      </c>
      <c r="D31" s="117"/>
      <c r="E31" s="111">
        <v>-194417.0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174</v>
      </c>
      <c r="D36" s="131"/>
      <c r="E36" s="126">
        <f>sum(E30:E35)</f>
        <v>-673907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175</v>
      </c>
      <c r="D37" s="135"/>
      <c r="E37" s="136">
        <f>E36+E28</f>
        <v>587995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PARLIAMENT OF THE WORLD'S RELIGIONS</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177</v>
      </c>
      <c r="C3" s="144" t="s">
        <v>178</v>
      </c>
      <c r="D3" s="145">
        <f>'Expenses 2022'!C40</f>
        <v>504750</v>
      </c>
      <c r="E3" s="146"/>
      <c r="F3" s="43"/>
      <c r="G3" s="43"/>
      <c r="H3" s="43"/>
      <c r="I3" s="43"/>
      <c r="J3" s="43"/>
      <c r="K3" s="43"/>
      <c r="L3" s="43"/>
      <c r="M3" s="43"/>
      <c r="N3" s="43"/>
      <c r="O3" s="43"/>
      <c r="P3" s="43"/>
      <c r="Q3" s="43"/>
      <c r="R3" s="43"/>
      <c r="S3" s="43"/>
      <c r="T3" s="43"/>
      <c r="U3" s="43"/>
      <c r="V3" s="43"/>
      <c r="W3" s="43"/>
      <c r="X3" s="43"/>
      <c r="Y3" s="43"/>
    </row>
    <row r="4">
      <c r="A4" s="138"/>
      <c r="B4" s="49"/>
      <c r="C4" s="144" t="s">
        <v>179</v>
      </c>
      <c r="D4" s="145">
        <f>'Expenses 2022'!C31</f>
        <v>4001</v>
      </c>
      <c r="E4" s="146"/>
      <c r="F4" s="43"/>
      <c r="G4" s="43"/>
      <c r="H4" s="43"/>
      <c r="I4" s="43"/>
      <c r="J4" s="43"/>
      <c r="K4" s="43"/>
      <c r="L4" s="43"/>
      <c r="M4" s="43"/>
      <c r="N4" s="43"/>
      <c r="O4" s="43"/>
      <c r="P4" s="43"/>
      <c r="Q4" s="43"/>
      <c r="R4" s="43"/>
      <c r="S4" s="43"/>
      <c r="T4" s="43"/>
      <c r="U4" s="43"/>
      <c r="V4" s="43"/>
      <c r="W4" s="43"/>
      <c r="X4" s="43"/>
      <c r="Y4" s="43"/>
    </row>
    <row r="5">
      <c r="A5" s="138"/>
      <c r="B5" s="49"/>
      <c r="C5" s="144" t="s">
        <v>180</v>
      </c>
      <c r="D5" s="145">
        <f>D3-D4</f>
        <v>500749</v>
      </c>
      <c r="E5" s="146"/>
      <c r="F5" s="43"/>
      <c r="G5" s="43"/>
      <c r="H5" s="43"/>
      <c r="I5" s="43"/>
      <c r="J5" s="43"/>
      <c r="K5" s="43"/>
      <c r="L5" s="43"/>
      <c r="M5" s="43"/>
      <c r="N5" s="43"/>
      <c r="O5" s="43"/>
      <c r="P5" s="43"/>
      <c r="Q5" s="43"/>
      <c r="R5" s="43"/>
      <c r="S5" s="43"/>
      <c r="T5" s="43"/>
      <c r="U5" s="43"/>
      <c r="V5" s="43"/>
      <c r="W5" s="43"/>
      <c r="X5" s="43"/>
      <c r="Y5" s="43"/>
    </row>
    <row r="6">
      <c r="A6" s="138"/>
      <c r="B6" s="49"/>
      <c r="C6" s="144" t="s">
        <v>181</v>
      </c>
      <c r="D6" s="145">
        <f>D5/12</f>
        <v>41729.08333</v>
      </c>
      <c r="E6" s="146"/>
      <c r="F6" s="43"/>
      <c r="G6" s="43"/>
      <c r="H6" s="43"/>
      <c r="I6" s="43"/>
      <c r="J6" s="43"/>
      <c r="K6" s="43"/>
      <c r="L6" s="43"/>
      <c r="M6" s="43"/>
      <c r="N6" s="43"/>
      <c r="O6" s="43"/>
      <c r="P6" s="43"/>
      <c r="Q6" s="43"/>
      <c r="R6" s="43"/>
      <c r="S6" s="43"/>
      <c r="T6" s="43"/>
      <c r="U6" s="43"/>
      <c r="V6" s="43"/>
      <c r="W6" s="43"/>
      <c r="X6" s="43"/>
      <c r="Y6" s="43"/>
    </row>
    <row r="7">
      <c r="A7" s="138"/>
      <c r="B7" s="49"/>
      <c r="C7" s="144" t="s">
        <v>182</v>
      </c>
      <c r="D7" s="75">
        <f>'Balance Sheet 2022'!E2+'Balance Sheet 2022'!E3</f>
        <v>482826</v>
      </c>
      <c r="E7" s="146"/>
      <c r="F7" s="43"/>
      <c r="G7" s="43"/>
      <c r="H7" s="43"/>
      <c r="I7" s="43"/>
      <c r="J7" s="43"/>
      <c r="K7" s="43"/>
      <c r="L7" s="43"/>
      <c r="M7" s="43"/>
      <c r="N7" s="43"/>
      <c r="O7" s="43"/>
      <c r="P7" s="43"/>
      <c r="Q7" s="43"/>
      <c r="R7" s="43"/>
      <c r="S7" s="43"/>
      <c r="T7" s="43"/>
      <c r="U7" s="43"/>
      <c r="V7" s="43"/>
      <c r="W7" s="43"/>
      <c r="X7" s="43"/>
      <c r="Y7" s="43"/>
    </row>
    <row r="8">
      <c r="A8" s="138"/>
      <c r="B8" s="49"/>
      <c r="C8" s="147" t="s">
        <v>176</v>
      </c>
      <c r="D8" s="148">
        <f>D7/D6</f>
        <v>11.5704914</v>
      </c>
      <c r="E8" s="149" t="s">
        <v>183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185</v>
      </c>
      <c r="C11" s="144" t="s">
        <v>186</v>
      </c>
      <c r="D11" s="75">
        <f>'Balance Sheet 2022'!E30</f>
        <v>-479490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187</v>
      </c>
      <c r="D12" s="75">
        <f>'Expenses 2022'!C40</f>
        <v>504750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188</v>
      </c>
      <c r="D13" s="145">
        <f>D12/12</f>
        <v>42062.5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184</v>
      </c>
      <c r="D14" s="148">
        <f>D11/D13</f>
        <v>-11.39946508</v>
      </c>
      <c r="E14" s="149" t="s">
        <v>183</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189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190</v>
      </c>
      <c r="C17" s="144" t="s">
        <v>191</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187</v>
      </c>
      <c r="D18" s="75">
        <f>'Expenses 2022'!C40</f>
        <v>504750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188</v>
      </c>
      <c r="D19" s="145">
        <f>D18/12</f>
        <v>42062.5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192</v>
      </c>
      <c r="D20" s="148">
        <f>D17/D19</f>
        <v>0</v>
      </c>
      <c r="E20" s="149" t="s">
        <v>183</v>
      </c>
      <c r="F20" s="43"/>
      <c r="G20" s="43"/>
      <c r="H20" s="43"/>
      <c r="I20" s="43"/>
      <c r="J20" s="43"/>
      <c r="K20" s="43"/>
      <c r="L20" s="43"/>
      <c r="M20" s="43"/>
      <c r="N20" s="43"/>
      <c r="O20" s="43"/>
      <c r="P20" s="43"/>
      <c r="Q20" s="43"/>
      <c r="R20" s="43"/>
      <c r="S20" s="43"/>
      <c r="T20" s="43"/>
      <c r="U20" s="43"/>
      <c r="V20" s="43"/>
      <c r="W20" s="43"/>
      <c r="X20" s="43"/>
      <c r="Y20" s="43"/>
    </row>
    <row r="21">
      <c r="A21" s="138"/>
      <c r="B21" s="49"/>
      <c r="C21" s="153" t="s">
        <v>193</v>
      </c>
      <c r="D21" s="154">
        <f>D20+D8</f>
        <v>11.5704914</v>
      </c>
      <c r="E21" s="155" t="s">
        <v>183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195</v>
      </c>
      <c r="C24" s="159"/>
      <c r="D24" s="160">
        <f>max('Revenues 2022'!E2:E7,'Revenues 2022'!F10:F15)</f>
        <v>155654</v>
      </c>
      <c r="E24" s="161" t="s">
        <v>196</v>
      </c>
      <c r="F24" s="43"/>
      <c r="G24" s="43"/>
      <c r="H24" s="43"/>
      <c r="I24" s="43"/>
      <c r="J24" s="43"/>
      <c r="K24" s="43"/>
      <c r="L24" s="43"/>
      <c r="M24" s="43"/>
      <c r="N24" s="43"/>
      <c r="O24" s="43"/>
      <c r="P24" s="43"/>
      <c r="Q24" s="43"/>
      <c r="R24" s="43"/>
      <c r="S24" s="43"/>
      <c r="T24" s="43"/>
      <c r="U24" s="43"/>
      <c r="V24" s="43"/>
      <c r="W24" s="43"/>
      <c r="X24" s="43"/>
      <c r="Y24" s="43"/>
    </row>
    <row r="25">
      <c r="A25" s="138"/>
      <c r="B25" s="49"/>
      <c r="C25" s="144" t="s">
        <v>197</v>
      </c>
      <c r="D25" s="145">
        <f>'Revenues 2022'!F44</f>
        <v>234856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194</v>
      </c>
      <c r="D26" s="162">
        <f>D24/D25</f>
        <v>0.6627635658</v>
      </c>
      <c r="E26" s="149" t="s">
        <v>198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199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200</v>
      </c>
      <c r="C29" s="144" t="s">
        <v>201</v>
      </c>
      <c r="D29" s="75">
        <f>SUM('Expenses 2022'!C7:C9)</f>
        <v>329948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202</v>
      </c>
      <c r="D30" s="75">
        <f>SUM('Expenses 2022'!C10:C12)</f>
        <v>58410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203</v>
      </c>
      <c r="D31" s="75">
        <f>sum(D29:D30)</f>
        <v>388358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178</v>
      </c>
      <c r="D32" s="75">
        <f>'Expenses 2022'!C40</f>
        <v>504750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204</v>
      </c>
      <c r="D33" s="162">
        <f>D31/D32</f>
        <v>0.7694066369</v>
      </c>
      <c r="E33" s="149" t="s">
        <v>205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207</v>
      </c>
      <c r="C36" s="144" t="s">
        <v>208</v>
      </c>
      <c r="D36" s="75">
        <f>SUM('Expenses 2022'!C10:C11)</f>
        <v>27562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201</v>
      </c>
      <c r="D37" s="75">
        <f>SUM('Expenses 2022'!C7:C9)</f>
        <v>329948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206</v>
      </c>
      <c r="D38" s="162">
        <f>D36/D37</f>
        <v>0.08353437511</v>
      </c>
      <c r="E38" s="149" t="s">
        <v>209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211</v>
      </c>
      <c r="C41" s="147" t="s">
        <v>212</v>
      </c>
      <c r="D41" s="75">
        <f>'Expenses 2022'!D40</f>
        <v>248583</v>
      </c>
      <c r="E41" s="164">
        <f t="shared" ref="E41:E44" si="1">D41/$D$44</f>
        <v>0.49248737</v>
      </c>
      <c r="F41" s="43"/>
      <c r="G41" s="43"/>
      <c r="H41" s="43"/>
      <c r="I41" s="43"/>
      <c r="J41" s="43"/>
      <c r="K41" s="43"/>
      <c r="L41" s="43"/>
      <c r="M41" s="43"/>
      <c r="N41" s="43"/>
      <c r="O41" s="43"/>
      <c r="P41" s="43"/>
      <c r="Q41" s="43"/>
      <c r="R41" s="43"/>
      <c r="S41" s="43"/>
      <c r="T41" s="43"/>
      <c r="U41" s="43"/>
      <c r="V41" s="43"/>
      <c r="W41" s="43"/>
      <c r="X41" s="43"/>
      <c r="Y41" s="43"/>
    </row>
    <row r="42">
      <c r="A42" s="138"/>
      <c r="B42" s="49"/>
      <c r="C42" s="147" t="s">
        <v>213</v>
      </c>
      <c r="D42" s="145">
        <f>'Expenses 2022'!E40</f>
        <v>219985</v>
      </c>
      <c r="E42" s="164">
        <f t="shared" si="1"/>
        <v>0.4358296186</v>
      </c>
      <c r="F42" s="43"/>
      <c r="G42" s="43"/>
      <c r="H42" s="43"/>
      <c r="I42" s="43"/>
      <c r="J42" s="43"/>
      <c r="K42" s="43"/>
      <c r="L42" s="43"/>
      <c r="M42" s="43"/>
      <c r="N42" s="43"/>
      <c r="O42" s="43"/>
      <c r="P42" s="43"/>
      <c r="Q42" s="43"/>
      <c r="R42" s="43"/>
      <c r="S42" s="43"/>
      <c r="T42" s="43"/>
      <c r="U42" s="43"/>
      <c r="V42" s="43"/>
      <c r="W42" s="43"/>
      <c r="X42" s="43"/>
      <c r="Y42" s="43"/>
    </row>
    <row r="43">
      <c r="A43" s="138"/>
      <c r="B43" s="49"/>
      <c r="C43" s="147" t="s">
        <v>214</v>
      </c>
      <c r="D43" s="145">
        <f>'Expenses 2022'!F40</f>
        <v>36182</v>
      </c>
      <c r="E43" s="164">
        <f t="shared" si="1"/>
        <v>0.07168301139</v>
      </c>
      <c r="F43" s="43"/>
      <c r="G43" s="43"/>
      <c r="H43" s="43"/>
      <c r="I43" s="43"/>
      <c r="J43" s="43"/>
      <c r="K43" s="43"/>
      <c r="L43" s="43"/>
      <c r="M43" s="43"/>
      <c r="N43" s="43"/>
      <c r="O43" s="43"/>
      <c r="P43" s="43"/>
      <c r="Q43" s="43"/>
      <c r="R43" s="43"/>
      <c r="S43" s="43"/>
      <c r="T43" s="43"/>
      <c r="U43" s="43"/>
      <c r="V43" s="43"/>
      <c r="W43" s="43"/>
      <c r="X43" s="43"/>
      <c r="Y43" s="43"/>
    </row>
    <row r="44">
      <c r="A44" s="138"/>
      <c r="B44" s="49"/>
      <c r="C44" s="144" t="s">
        <v>178</v>
      </c>
      <c r="D44" s="145">
        <f>sum(D41:D43)</f>
        <v>504750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216</v>
      </c>
      <c r="C47" s="144" t="s">
        <v>217</v>
      </c>
      <c r="D47" s="145">
        <f>'Revenues 2022'!F9</f>
        <v>155654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218</v>
      </c>
      <c r="D48" s="145">
        <f>'Expenses 2022'!F40</f>
        <v>36182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219</v>
      </c>
      <c r="D49" s="165">
        <f>if(D48=0, "$0",D47/D48)</f>
        <v>4.301973357</v>
      </c>
      <c r="E49" s="149" t="s">
        <v>220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222</v>
      </c>
      <c r="C52" s="144" t="s">
        <v>223</v>
      </c>
      <c r="D52" s="145">
        <f>sum('Balance Sheet 2022'!E2:E10)</f>
        <v>566533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224</v>
      </c>
      <c r="D53" s="145">
        <f>sum('Balance Sheet 2022'!E19:E22)</f>
        <v>763413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225</v>
      </c>
      <c r="D54" s="167">
        <f>D52/D53</f>
        <v>0.7421055182</v>
      </c>
      <c r="E54" s="149" t="s">
        <v>226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228</v>
      </c>
      <c r="C57" s="144" t="s">
        <v>229</v>
      </c>
      <c r="D57" s="145">
        <f>sum('Balance Sheet 2022'!E25:E26)</f>
        <v>343906</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230</v>
      </c>
      <c r="D58" s="145">
        <f>'Balance Sheet 2022'!E18</f>
        <v>587995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231</v>
      </c>
      <c r="D59" s="168">
        <f>D57/D58</f>
        <v>0.5848791231</v>
      </c>
      <c r="E59" s="149" t="s">
        <v>232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PARLIAMENT OF THE WORLD'S RELIGIONS</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64277.0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667429.0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731706</v>
      </c>
      <c r="G9" s="58"/>
      <c r="H9" s="58"/>
      <c r="I9" s="58"/>
      <c r="J9" s="58"/>
      <c r="K9" s="58"/>
      <c r="L9" s="58"/>
      <c r="M9" s="58"/>
      <c r="N9" s="58"/>
      <c r="O9" s="58"/>
      <c r="P9" s="58"/>
      <c r="Q9" s="58"/>
      <c r="R9" s="58"/>
      <c r="S9" s="58"/>
      <c r="T9" s="58"/>
      <c r="U9" s="58"/>
      <c r="V9" s="58"/>
      <c r="W9" s="58"/>
      <c r="X9" s="58"/>
      <c r="Y9" s="58"/>
      <c r="Z9" s="58"/>
    </row>
    <row r="10">
      <c r="A10" s="44" t="s">
        <v>62</v>
      </c>
      <c r="B10" s="59" t="s">
        <v>63</v>
      </c>
      <c r="C10" s="60" t="s">
        <v>233</v>
      </c>
      <c r="D10" s="15"/>
      <c r="E10" s="15"/>
      <c r="F10" s="48">
        <v>1876000.0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1876000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3976.0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235</v>
      </c>
      <c r="D39" s="74"/>
      <c r="E39" s="48">
        <v>458.0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458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2612140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PARLIAMENT OF THE WORLD'S RELIGIONS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96493</v>
      </c>
      <c r="D7" s="99">
        <v>77195.0</v>
      </c>
      <c r="E7" s="99">
        <v>14473.0</v>
      </c>
      <c r="F7" s="99">
        <v>4825.0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432162</v>
      </c>
      <c r="D9" s="99">
        <v>345730.0</v>
      </c>
      <c r="E9" s="99">
        <v>64824.0</v>
      </c>
      <c r="F9" s="99">
        <v>21608.0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21956</v>
      </c>
      <c r="D11" s="99">
        <v>17565.0</v>
      </c>
      <c r="E11" s="99">
        <v>3293.0</v>
      </c>
      <c r="F11" s="99">
        <v>1098.0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47035</v>
      </c>
      <c r="D12" s="99">
        <v>37628.0</v>
      </c>
      <c r="E12" s="99">
        <v>7055.0</v>
      </c>
      <c r="F12" s="99">
        <v>2352.0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56</v>
      </c>
      <c r="D15" s="99">
        <v>11.0</v>
      </c>
      <c r="E15" s="99">
        <v>45.0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4524</v>
      </c>
      <c r="D16" s="99">
        <v>905.0</v>
      </c>
      <c r="E16" s="99">
        <v>3619.0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2310</v>
      </c>
      <c r="D20" s="99">
        <v>462.0</v>
      </c>
      <c r="E20" s="99">
        <v>1848.0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141641</v>
      </c>
      <c r="D21" s="99">
        <v>113313.0</v>
      </c>
      <c r="E21" s="99">
        <v>21246.0</v>
      </c>
      <c r="F21" s="99">
        <v>7082.0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7818</v>
      </c>
      <c r="D22" s="99">
        <v>6254.0</v>
      </c>
      <c r="E22" s="99">
        <v>1173.0</v>
      </c>
      <c r="F22" s="99">
        <v>391.0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21592</v>
      </c>
      <c r="D23" s="99">
        <v>17273.0</v>
      </c>
      <c r="E23" s="99">
        <v>3239.0</v>
      </c>
      <c r="F23" s="99">
        <v>1080.0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23272</v>
      </c>
      <c r="D25" s="99">
        <v>18617.0</v>
      </c>
      <c r="E25" s="99">
        <v>3491.0</v>
      </c>
      <c r="F25" s="99">
        <v>1164.0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173144</v>
      </c>
      <c r="D26" s="99">
        <v>138515.0</v>
      </c>
      <c r="E26" s="99">
        <v>25972.0</v>
      </c>
      <c r="F26" s="99">
        <v>8657.0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1702972</v>
      </c>
      <c r="D28" s="99">
        <v>1366512.0</v>
      </c>
      <c r="E28" s="99">
        <v>250967.0</v>
      </c>
      <c r="F28" s="99">
        <v>85493.0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22272</v>
      </c>
      <c r="D29" s="99">
        <v>17817.0</v>
      </c>
      <c r="E29" s="99">
        <v>3341.0</v>
      </c>
      <c r="F29" s="99">
        <v>1114.0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7014</v>
      </c>
      <c r="D31" s="99">
        <v>5611.0</v>
      </c>
      <c r="E31" s="99">
        <v>1052.0</v>
      </c>
      <c r="F31" s="99">
        <v>351.0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5387</v>
      </c>
      <c r="D32" s="99">
        <v>4310.0</v>
      </c>
      <c r="E32" s="99">
        <v>808.0</v>
      </c>
      <c r="F32" s="99">
        <v>269.0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236</v>
      </c>
      <c r="C34" s="98">
        <f t="shared" si="1"/>
        <v>59198</v>
      </c>
      <c r="D34" s="99">
        <v>47358.0</v>
      </c>
      <c r="E34" s="99">
        <v>8880.0</v>
      </c>
      <c r="F34" s="99">
        <v>2960.0</v>
      </c>
      <c r="G34" s="43"/>
      <c r="H34" s="43"/>
      <c r="I34" s="43"/>
      <c r="J34" s="43"/>
      <c r="K34" s="43"/>
      <c r="L34" s="43"/>
      <c r="M34" s="43"/>
      <c r="N34" s="43"/>
      <c r="O34" s="43"/>
      <c r="P34" s="43"/>
      <c r="Q34" s="43"/>
      <c r="R34" s="43"/>
      <c r="S34" s="43"/>
      <c r="T34" s="43"/>
      <c r="U34" s="43"/>
      <c r="V34" s="43"/>
      <c r="W34" s="43"/>
      <c r="X34" s="43"/>
      <c r="Y34" s="43"/>
      <c r="Z34" s="43"/>
    </row>
    <row r="35">
      <c r="A35" s="45" t="s">
        <v>48</v>
      </c>
      <c r="B35" s="102" t="s">
        <v>237</v>
      </c>
      <c r="C35" s="98">
        <f t="shared" si="1"/>
        <v>58619</v>
      </c>
      <c r="D35" s="99">
        <v>46895.0</v>
      </c>
      <c r="E35" s="99">
        <v>8793.0</v>
      </c>
      <c r="F35" s="99">
        <v>2931.0</v>
      </c>
      <c r="G35" s="43"/>
      <c r="H35" s="43"/>
      <c r="I35" s="43"/>
      <c r="J35" s="43"/>
      <c r="K35" s="43"/>
      <c r="L35" s="43"/>
      <c r="M35" s="43"/>
      <c r="N35" s="43"/>
      <c r="O35" s="43"/>
      <c r="P35" s="43"/>
      <c r="Q35" s="43"/>
      <c r="R35" s="43"/>
      <c r="S35" s="43"/>
      <c r="T35" s="43"/>
      <c r="U35" s="43"/>
      <c r="V35" s="43"/>
      <c r="W35" s="43"/>
      <c r="X35" s="43"/>
      <c r="Y35" s="43"/>
      <c r="Z35" s="43"/>
    </row>
    <row r="36">
      <c r="A36" s="45" t="s">
        <v>50</v>
      </c>
      <c r="B36" s="102" t="s">
        <v>238</v>
      </c>
      <c r="C36" s="98">
        <f t="shared" si="1"/>
        <v>51400</v>
      </c>
      <c r="D36" s="99">
        <v>41120.0</v>
      </c>
      <c r="E36" s="99">
        <v>7710.0</v>
      </c>
      <c r="F36" s="99">
        <v>2570.0</v>
      </c>
      <c r="G36" s="43"/>
      <c r="H36" s="43"/>
      <c r="I36" s="43"/>
      <c r="J36" s="43"/>
      <c r="K36" s="43"/>
      <c r="L36" s="43"/>
      <c r="M36" s="43"/>
      <c r="N36" s="43"/>
      <c r="O36" s="43"/>
      <c r="P36" s="43"/>
      <c r="Q36" s="43"/>
      <c r="R36" s="43"/>
      <c r="S36" s="43"/>
      <c r="T36" s="43"/>
      <c r="U36" s="43"/>
      <c r="V36" s="43"/>
      <c r="W36" s="43"/>
      <c r="X36" s="43"/>
      <c r="Y36" s="43"/>
      <c r="Z36" s="43"/>
    </row>
    <row r="37">
      <c r="A37" s="45" t="s">
        <v>52</v>
      </c>
      <c r="B37" s="102" t="s">
        <v>239</v>
      </c>
      <c r="C37" s="98">
        <f t="shared" si="1"/>
        <v>38605</v>
      </c>
      <c r="D37" s="99">
        <v>30884.0</v>
      </c>
      <c r="E37" s="99">
        <v>5791.0</v>
      </c>
      <c r="F37" s="99">
        <v>1930.0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58602</v>
      </c>
      <c r="D38" s="99">
        <v>46882.0</v>
      </c>
      <c r="E38" s="99">
        <v>8790.0</v>
      </c>
      <c r="F38" s="99">
        <v>2930.0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3">
        <f t="shared" ref="C40:F40" si="2">sum(C3:C39)</f>
        <v>2976072</v>
      </c>
      <c r="D40" s="103">
        <f t="shared" si="2"/>
        <v>2380857</v>
      </c>
      <c r="E40" s="103">
        <f t="shared" si="2"/>
        <v>446410</v>
      </c>
      <c r="F40" s="103">
        <f t="shared" si="2"/>
        <v>148805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PARLIAMENT OF THE WORLD'S RELIGIONS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135</v>
      </c>
      <c r="B2" s="45">
        <v>1.0</v>
      </c>
      <c r="C2" s="46" t="s">
        <v>136</v>
      </c>
      <c r="D2" s="110"/>
      <c r="E2" s="111">
        <v>40224.0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0"/>
      <c r="E4" s="111">
        <v>12285.0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0"/>
      <c r="E10" s="111">
        <v>449.0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1">
        <v>89142.0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1">
        <v>78198.0</v>
      </c>
      <c r="E12" s="108">
        <f>D11-D12</f>
        <v>10944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2"/>
      <c r="E17" s="111">
        <v>6350.0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3"/>
      <c r="E18" s="114">
        <f>sum(E2:E17)</f>
        <v>70252</v>
      </c>
      <c r="F18" s="43"/>
      <c r="G18" s="43"/>
      <c r="H18" s="43"/>
      <c r="I18" s="43"/>
      <c r="J18" s="43"/>
      <c r="K18" s="43"/>
      <c r="L18" s="43"/>
      <c r="M18" s="43"/>
      <c r="N18" s="43"/>
      <c r="O18" s="43"/>
      <c r="P18" s="43"/>
      <c r="Q18" s="43"/>
      <c r="R18" s="43"/>
      <c r="S18" s="43"/>
      <c r="T18" s="43"/>
      <c r="U18" s="43"/>
      <c r="V18" s="43"/>
      <c r="W18" s="43"/>
      <c r="X18" s="43"/>
      <c r="Y18" s="43"/>
      <c r="Z18" s="43"/>
    </row>
    <row r="19">
      <c r="A19" s="44" t="s">
        <v>155</v>
      </c>
      <c r="B19" s="115">
        <v>17.0</v>
      </c>
      <c r="C19" s="116" t="s">
        <v>156</v>
      </c>
      <c r="D19" s="117"/>
      <c r="E19" s="111">
        <v>591490.0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158</v>
      </c>
      <c r="D21" s="117"/>
      <c r="E21" s="111">
        <v>20397.0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159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161</v>
      </c>
      <c r="D24" s="120"/>
      <c r="E24" s="118">
        <v>51000.0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162</v>
      </c>
      <c r="D25" s="121"/>
      <c r="E25" s="118">
        <v>296500.0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164</v>
      </c>
      <c r="D27" s="117"/>
      <c r="E27" s="118">
        <v>151025.0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165</v>
      </c>
      <c r="D28" s="125"/>
      <c r="E28" s="126">
        <f>sum(E19:E27)</f>
        <v>1110412</v>
      </c>
      <c r="F28" s="43"/>
      <c r="G28" s="43"/>
      <c r="H28" s="43"/>
      <c r="I28" s="43"/>
      <c r="J28" s="43"/>
      <c r="K28" s="43"/>
      <c r="L28" s="43"/>
      <c r="M28" s="43"/>
      <c r="N28" s="43"/>
      <c r="O28" s="43"/>
      <c r="P28" s="43"/>
      <c r="Q28" s="43"/>
      <c r="R28" s="43"/>
      <c r="S28" s="43"/>
      <c r="T28" s="43"/>
      <c r="U28" s="43"/>
      <c r="V28" s="43"/>
      <c r="W28" s="43"/>
      <c r="X28" s="43"/>
      <c r="Y28" s="43"/>
      <c r="Z28" s="43"/>
    </row>
    <row r="29">
      <c r="A29" s="65" t="s">
        <v>166</v>
      </c>
      <c r="B29" s="127"/>
      <c r="C29" s="128" t="s">
        <v>167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168</v>
      </c>
      <c r="D30" s="117"/>
      <c r="E30" s="111">
        <v>-41641.0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169</v>
      </c>
      <c r="D31" s="117"/>
      <c r="E31" s="111">
        <v>-998519.0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174</v>
      </c>
      <c r="D36" s="131"/>
      <c r="E36" s="126">
        <f>sum(E30:E35)</f>
        <v>-1040160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175</v>
      </c>
      <c r="D37" s="135"/>
      <c r="E37" s="136">
        <f>E36+E28</f>
        <v>70252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