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<sst xmlns="http://schemas.openxmlformats.org/spreadsheetml/2006/main" count="869" uniqueCount="250">
  <si>
    <t>INTERNATIONAL VIOLIN COMPETITION OF INDIANAPOLIS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</si>
  <si>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</si>
  <si>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</si>
  <si>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</si>
  <si>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</si>
  <si>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</si>
  <si>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</si>
  <si>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</si>
  <si>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</si>
  <si>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</si>
  <si>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</si>
  <si>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</si>
  <si>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</si>
  <si>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</si>
  <si>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</si>
  <si>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</si>
  <si>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</si>
  <si>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</si>
  <si>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</si>
  <si>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</si>
  <si>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</si>
  <si>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</si>
  <si>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</si>
  <si>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</si>
  <si>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</si>
  <si>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</si>
  <si>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</si>
  <si>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</si>
  <si>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</si>
  <si>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</si>
  <si>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</si>
  <si>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</si>
  <si>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</si>
  <si>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</si>
  <si>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</si>
  <si>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</si>
  <si>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</si>
  <si>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</si>
  <si>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</si>
  <si>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</si>
  <si>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</si>
  <si>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</si>
  <si>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</si>
  <si>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</si>
  <si>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</si>
  <si>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</si>
  <si>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</si>
  <si>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</si>
  <si>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</si>
  <si>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</si>
  <si>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</si>
  <si>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</si>
  <si>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</si>
  <si>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</si>
  <si>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</si>
  <si>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</si>
  <si>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</si>
  <si>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</si>
  <si>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</si>
  <si>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</si>
  <si>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</si>
  <si>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</si>
  <si>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</si>
  <si>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</si>
  <si>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CONCERTS AND COMPETITI</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</si>
  <si>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</si>
  <si>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</si>
  <si>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</si>
  <si>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</si>
  <si>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</si>
  <si>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</si>
  <si>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</si>
  <si>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</si>
  <si>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</si>
  <si>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</si>
  <si>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</si>
  <si>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</si>
  <si>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</si>
  <si>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</si>
  <si>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</si>
  <si>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</si>
  <si>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</si>
  <si>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</si>
  <si>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</si>
  <si>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</si>
  <si>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</si>
  <si>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</si>
  <si>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</si>
  <si>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</si>
  <si>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</si>
  <si>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</si>
  <si>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</si>
  <si>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</si>
  <si>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</si>
  <si>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</si>
  <si>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</si>
  <si>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</si>
  <si>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</si>
  <si>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</si>
  <si>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</si>
  <si>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</si>
  <si>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</si>
  <si>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</si>
  <si>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</si>
  <si>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</si>
  <si>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</si>
  <si>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</si>
  <si>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</si>
  <si>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</si>
  <si>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</si>
  <si>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</si>
  <si>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</si>
  <si>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</si>
  <si>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</si>
  <si>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</si>
  <si>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</si>
  <si>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</si>
  <si>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</si>
  <si>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</si>
  <si>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</si>
  <si>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</si>
  <si>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</si>
  <si>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</si>
  <si>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</si>
  <si>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</si>
  <si>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</si>
  <si>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</si>
  <si>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</si>
  <si>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</si>
  <si>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</si>
  <si>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</si>
  <si>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</si>
  <si>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</si>
  <si>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</si>
  <si>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COMPETITION EXPENSES</t>
  </si>
  <si>
    <t>ARTIST FEES</t>
  </si>
  <si>
    <t xml:space="preserve"> EDUCATIONAL PROGRAM EXP</t>
  </si>
  <si>
    <t>MISC.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</si>
  <si>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</si>
  <si>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</si>
  <si>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</si>
  <si>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</si>
  <si>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</si>
  <si>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</si>
  <si>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</si>
  <si>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</si>
  <si>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</si>
  <si>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</si>
  <si>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</si>
  <si>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</si>
  <si>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</si>
  <si>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</si>
  <si>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</si>
  <si>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</si>
  <si>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</si>
  <si>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</si>
  <si>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</si>
  <si>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</si>
  <si>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</si>
  <si>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</si>
  <si>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</si>
  <si>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</si>
  <si>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</si>
  <si>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</si>
  <si>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</si>
  <si>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</si>
  <si>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</si>
  <si>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</si>
  <si>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</si>
  <si>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</si>
  <si>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</si>
  <si>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</si>
  <si>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</si>
  <si>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</si>
  <si>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</si>
  <si>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</si>
  <si>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</si>
  <si>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</si>
  <si>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</si>
  <si>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</si>
  <si>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</si>
  <si>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</si>
  <si>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</si>
  <si>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</si>
  <si>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</si>
  <si>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</si>
  <si>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</si>
  <si>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</si>
  <si>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</si>
  <si>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</si>
  <si>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</si>
  <si>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</si>
  <si>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</si>
  <si>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</si>
  <si>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</si>
  <si>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</si>
  <si>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</si>
  <si>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</si>
  <si>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</si>
  <si>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</si>
  <si>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</si>
  <si>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</si>
  <si>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</si>
  <si>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</si>
  <si>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</si>
  <si>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</si>
  <si>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</si>
  <si>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</si>
  <si>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</si>
  <si>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</si>
  <si>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</si>
  <si>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</si>
  <si>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</si>
  <si>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</si>
  <si>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</si>
  <si>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</si>
  <si>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</si>
  <si>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</si>
  <si>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</si>
  <si>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</si>
  <si>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</si>
  <si>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</si>
  <si>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</si>
  <si>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</si>
  <si>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</si>
  <si>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</si>
  <si>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</si>
  <si>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</si>
  <si>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</si>
  <si>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</si>
  <si>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</si>
  <si>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</si>
  <si>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</si>
  <si>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</si>
  <si>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</si>
  <si>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</si>
  <si>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</si>
  <si>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</si>
  <si>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</si>
  <si>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FEES AND CONTRACT</t>
  </si>
  <si>
    <t>EDUCATIONAL PROGRAM EXP</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</si>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</sst>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INTERNATIONAL VIOLIN COMPETITION OF INDIANAPOLIS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2100513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1198</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2099315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174942.9167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426252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2.436520484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369366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2100513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175042.75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2.110147378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950000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2100513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175042.75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5.42724563</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7.863766114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1951254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2120508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0.9201823337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519565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73116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592681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2100513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0.2821601199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38586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519565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0.0742659725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1287795</v>
      </c>
      <c r="E41" s="165">
        <f t="shared" ref="E41:E44" si="1">D41/$D$44</f>
        <v>0.6130859461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205874</v>
      </c>
      <c r="E42" s="165">
        <f t="shared" si="1"/>
        <v>0.09801129534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606844</v>
      </c>
      <c r="E43" s="165">
        <f t="shared" si="1"/>
        <v>0.2889027585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2100513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2016916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606844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3.323615295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460921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5413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85.1507482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1417979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INTERNATIONAL VIOLIN COMPETITION OF INDIANAPOLIS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112212.0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65331.0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675317.0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47863.0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852860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36324.0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36324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65888.0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77399.0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88886.0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-11487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943585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INTERNATIONAL VIOLIN COMPETITION OF INDIANAPOLIS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194004</v>
      </c>
      <c r="D7" s="99">
        <v>58201.0</v>
      </c>
      <c r="E7" s="99">
        <v>38801.0</v>
      </c>
      <c r="F7" s="99">
        <v>97002.0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335485</v>
      </c>
      <c r="D9" s="99">
        <v>100646.0</v>
      </c>
      <c r="E9" s="99">
        <v>67097.0</v>
      </c>
      <c r="F9" s="99">
        <v>167742.0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17560</v>
      </c>
      <c r="D10" s="99">
        <v>5268.0</v>
      </c>
      <c r="E10" s="99">
        <v>3512.0</v>
      </c>
      <c r="F10" s="99">
        <v>8780.0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31730</v>
      </c>
      <c r="D11" s="99">
        <v>9519.0</v>
      </c>
      <c r="E11" s="99">
        <v>6346.0</v>
      </c>
      <c r="F11" s="99">
        <v>15865.0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35261</v>
      </c>
      <c r="D12" s="99">
        <v>10578.0</v>
      </c>
      <c r="E12" s="99">
        <v>7052.0</v>
      </c>
      <c r="F12" s="99">
        <v>17631.0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13342</v>
      </c>
      <c r="D16" s="99">
        <v>0.0</v>
      </c>
      <c r="E16" s="99">
        <v>13342.0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3001</v>
      </c>
      <c r="D20" s="99">
        <v>3001.0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36296</v>
      </c>
      <c r="D21" s="99">
        <v>0.0</v>
      </c>
      <c r="E21" s="99">
        <v>0.0</v>
      </c>
      <c r="F21" s="99">
        <v>36296.0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48364</v>
      </c>
      <c r="D22" s="99">
        <v>0.0</v>
      </c>
      <c r="E22" s="99">
        <v>19815.0</v>
      </c>
      <c r="F22" s="99">
        <v>28549.0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47972</v>
      </c>
      <c r="D25" s="99">
        <v>7237.0</v>
      </c>
      <c r="E25" s="99">
        <v>40735.0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9057</v>
      </c>
      <c r="D26" s="99">
        <v>0.0</v>
      </c>
      <c r="E26" s="99">
        <v>0.0</v>
      </c>
      <c r="F26" s="99">
        <v>9057.0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1822</v>
      </c>
      <c r="D31" s="99">
        <v>0.0</v>
      </c>
      <c r="E31" s="99">
        <v>1822.0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14355</v>
      </c>
      <c r="D32" s="99">
        <v>0.0</v>
      </c>
      <c r="E32" s="99">
        <v>14355.0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61851</v>
      </c>
      <c r="D34" s="99">
        <v>61851.0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12584</v>
      </c>
      <c r="D35" s="99">
        <v>12584.0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9442</v>
      </c>
      <c r="D36" s="99">
        <v>4180.0</v>
      </c>
      <c r="E36" s="99">
        <v>0.0</v>
      </c>
      <c r="F36" s="99">
        <v>5262.0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6121</v>
      </c>
      <c r="D37" s="99">
        <v>6121.0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8035</v>
      </c>
      <c r="D38" s="99">
        <v>5011.0</v>
      </c>
      <c r="E38" s="99">
        <v>0.0</v>
      </c>
      <c r="F38" s="99">
        <v>3024.0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886282</v>
      </c>
      <c r="D40" s="104">
        <f t="shared" si="2"/>
        <v>284197</v>
      </c>
      <c r="E40" s="104">
        <f t="shared" si="2"/>
        <v>212877</v>
      </c>
      <c r="F40" s="104">
        <f t="shared" si="2"/>
        <v>389208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INTERNATIONAL VIOLIN COMPETITION OF INDIANAPOLIS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25809.0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205247.0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256767.0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1431.0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52579.0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45153.0</v>
      </c>
      <c r="E12" s="109">
        <f>D11-D12</f>
        <v>7426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1001348.0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1498028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28159.0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28159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123975.0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1345894.0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1469869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1498028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INTERNATIONAL VIOLIN COMPETITION OF INDIANAPOLIS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886282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1822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884460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73705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231056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3.134875517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123975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886282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73856.83333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1.678585371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1001348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886282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73856.83333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13.55796011</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16.69283562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675317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943585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0.7156928099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529489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84551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614040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886282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0.6928268881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49290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529489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0.09308975257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2023'!D40</f>
        <v>284197</v>
      </c>
      <c r="E41" s="165">
        <f t="shared" ref="E41:E44" si="1">D41/$D$44</f>
        <v>0.3206620466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212877</v>
      </c>
      <c r="E42" s="165">
        <f t="shared" si="1"/>
        <v>0.2401910453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389208</v>
      </c>
      <c r="E43" s="165">
        <f t="shared" si="1"/>
        <v>0.4391469081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886282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852860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389208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2.191270477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489254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28159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17.3746937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1498028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INTERNATIONAL VIOLIN COMPETITION OF INDIANAPOLIS</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181</v>
      </c>
      <c r="D5" s="177">
        <f>'Ratios 2021'!D8</f>
        <v>14.53373885</v>
      </c>
      <c r="E5" s="177">
        <f>'Ratios 2022'!D8</f>
        <v>2.436520484</v>
      </c>
      <c r="F5" s="177">
        <f>'Ratios 2023'!D8</f>
        <v>3.134875517</v>
      </c>
      <c r="G5" s="177">
        <f>average(D5:F5)</f>
        <v>6.701711617</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189</v>
      </c>
      <c r="D10" s="149">
        <f>'Ratios 2021'!D14</f>
        <v>0.3944166406</v>
      </c>
      <c r="E10" s="149">
        <f>'Ratios 2022'!D14</f>
        <v>2.110147378</v>
      </c>
      <c r="F10" s="149">
        <f>'Ratios 2023'!D14</f>
        <v>1.678585371</v>
      </c>
      <c r="G10" s="177">
        <f>average(D10:F10)</f>
        <v>1.39438313</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5.42724563</v>
      </c>
      <c r="F15" s="180">
        <f>'Ratios 2023'!D20</f>
        <v>13.55796011</v>
      </c>
      <c r="G15" s="177">
        <f>average(D15:F15)</f>
        <v>6.328401913</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0.5504135649</v>
      </c>
      <c r="E20" s="163">
        <f>'Ratios 2022'!D26</f>
        <v>0.9201823337</v>
      </c>
      <c r="F20" s="163">
        <f>'Ratios 2023'!D26</f>
        <v>0.7156928099</v>
      </c>
      <c r="G20" s="181">
        <f>average(D20:F20)</f>
        <v>0.7287629028</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0.4909844196</v>
      </c>
      <c r="E25" s="163">
        <f>'Ratios 2022'!D33</f>
        <v>0.2821601199</v>
      </c>
      <c r="F25" s="163">
        <f>'Ratios 2023'!D33</f>
        <v>0.6928268881</v>
      </c>
      <c r="G25" s="181">
        <f>average(D25:F25)</f>
        <v>0.4886571425</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v>
      </c>
      <c r="E30" s="163">
        <f>'Ratios 2022'!D38</f>
        <v>0.0742659725</v>
      </c>
      <c r="F30" s="163">
        <f>'Ratios 2023'!D38</f>
        <v>0.09308975257</v>
      </c>
      <c r="G30" s="181">
        <f>average(D30:F30)</f>
        <v>0.05578524169</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0.3599941121</v>
      </c>
      <c r="E35" s="163">
        <f>'Ratios 2022'!E41</f>
        <v>0.6130859461</v>
      </c>
      <c r="F35" s="163">
        <f>'Ratios 2023'!E41</f>
        <v>0.3206620466</v>
      </c>
      <c r="G35" s="181">
        <f t="shared" ref="G35:G37" si="1">average(D35:F35)</f>
        <v>0.4312473683</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0.1881524248</v>
      </c>
      <c r="E36" s="163">
        <f>'Ratios 2022'!E42</f>
        <v>0.09801129534</v>
      </c>
      <c r="F36" s="163">
        <f>'Ratios 2023'!E42</f>
        <v>0.2401910453</v>
      </c>
      <c r="G36" s="181">
        <f t="shared" si="1"/>
        <v>0.1754515885</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0.4518534631</v>
      </c>
      <c r="E37" s="163">
        <f>'Ratios 2022'!E43</f>
        <v>0.2889027585</v>
      </c>
      <c r="F37" s="163">
        <f>'Ratios 2023'!E43</f>
        <v>0.4391469081</v>
      </c>
      <c r="G37" s="181">
        <f t="shared" si="1"/>
        <v>0.3933010432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1.451699983</v>
      </c>
      <c r="E42" s="166">
        <f>'Ratios 2022'!D49</f>
        <v>3.323615295</v>
      </c>
      <c r="F42" s="166">
        <f>'Ratios 2023'!D49</f>
        <v>2.191270477</v>
      </c>
      <c r="G42" s="183">
        <f>average(D42:F42)</f>
        <v>2.322195252</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97.2983938</v>
      </c>
      <c r="E47" s="149">
        <f>'Ratios 2022'!D54</f>
        <v>85.1507482</v>
      </c>
      <c r="F47" s="149">
        <f>'Ratios 2023'!D54</f>
        <v>17.3746937</v>
      </c>
      <c r="G47" s="177">
        <f>average(D47:F47)</f>
        <v>66.60794523</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INTERNATIONAL VIOLIN COMPETITION OF INDIANAPOLIS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INTERNATIONAL VIOLIN COMPETITION OF INDIANAPOLIS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128558.0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163761.0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407322.0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699641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39442.0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39442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2896.0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34612.0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36562.0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-1950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740029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INTERNATIONAL VIOLIN COMPETITION OF INDIANAPOLIS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173020</v>
      </c>
      <c r="D7" s="99">
        <v>51906.0</v>
      </c>
      <c r="E7" s="99">
        <v>34604.0</v>
      </c>
      <c r="F7" s="99">
        <v>86510.0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319275</v>
      </c>
      <c r="D9" s="99">
        <v>95783.0</v>
      </c>
      <c r="E9" s="99">
        <v>63855.0</v>
      </c>
      <c r="F9" s="99">
        <v>159637.0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31388</v>
      </c>
      <c r="D12" s="99">
        <v>9416.0</v>
      </c>
      <c r="E12" s="99">
        <v>6278.0</v>
      </c>
      <c r="F12" s="99">
        <v>15694.0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9181</v>
      </c>
      <c r="D16" s="99">
        <v>0.0</v>
      </c>
      <c r="E16" s="99">
        <v>9181.0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55567</v>
      </c>
      <c r="D20" s="99">
        <v>0.0</v>
      </c>
      <c r="E20" s="99">
        <v>2462.0</v>
      </c>
      <c r="F20" s="99">
        <v>53105.0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129707</v>
      </c>
      <c r="D21" s="99">
        <v>0.0</v>
      </c>
      <c r="E21" s="99">
        <v>0.0</v>
      </c>
      <c r="F21" s="99">
        <v>129707.0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50310</v>
      </c>
      <c r="D22" s="99">
        <v>0.0</v>
      </c>
      <c r="E22" s="99">
        <v>23211.0</v>
      </c>
      <c r="F22" s="99">
        <v>27099.0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39094</v>
      </c>
      <c r="D25" s="99">
        <v>5658.0</v>
      </c>
      <c r="E25" s="99">
        <v>33436.0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2283</v>
      </c>
      <c r="D26" s="99">
        <v>228.0</v>
      </c>
      <c r="E26" s="99">
        <v>0.0</v>
      </c>
      <c r="F26" s="99">
        <v>2055.0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1950</v>
      </c>
      <c r="D31" s="99">
        <v>0.0</v>
      </c>
      <c r="E31" s="99">
        <v>1950.0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14209</v>
      </c>
      <c r="D32" s="99">
        <v>0.0</v>
      </c>
      <c r="E32" s="99">
        <v>14209.0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121579</v>
      </c>
      <c r="D34" s="99">
        <v>121579.0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62029</v>
      </c>
      <c r="D35" s="99">
        <v>62029.0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28601</v>
      </c>
      <c r="D36" s="99">
        <v>28601.0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24820</v>
      </c>
      <c r="D37" s="99">
        <v>5184.0</v>
      </c>
      <c r="E37" s="99">
        <v>11497.0</v>
      </c>
      <c r="F37" s="99">
        <v>8139.0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3585</v>
      </c>
      <c r="D38" s="99">
        <v>3585.0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1066598</v>
      </c>
      <c r="D40" s="104">
        <f t="shared" si="2"/>
        <v>383969</v>
      </c>
      <c r="E40" s="104">
        <f t="shared" si="2"/>
        <v>200683</v>
      </c>
      <c r="F40" s="104">
        <f t="shared" si="2"/>
        <v>481946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INTERNATIONAL VIOLIN COMPETITION OF INDIANAPOLIS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474921.0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814522.0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68071.0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47864.0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43854.0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42217.0</v>
      </c>
      <c r="E12" s="109">
        <f>D11-D12</f>
        <v>1637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1407015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14444.0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14444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35057.0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1357514.0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1392571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1407015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INTERNATIONAL VIOLIN COMPETITION OF INDIANAPOLIS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1066598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1950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1064648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88720.66667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1289443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14.53373885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35057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1066598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88883.16667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0.3944166406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1066598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88883.16667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14.53373885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407322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740029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0.5504135649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492295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31388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523683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1066598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0.4909844196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492295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383969</v>
      </c>
      <c r="E41" s="165">
        <f t="shared" ref="E41:E44" si="1">D41/$D$44</f>
        <v>0.3599941121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200683</v>
      </c>
      <c r="E42" s="165">
        <f t="shared" si="1"/>
        <v>0.1881524248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481946</v>
      </c>
      <c r="E43" s="165">
        <f t="shared" si="1"/>
        <v>0.4518534631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1066598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699641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481946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1.451699983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1405378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14444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97.2983938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1407015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INTERNATIONAL VIOLIN COMPETITION OF INDIANAPOLIS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65662.0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1951254.0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2016916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98710.0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98710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4882.0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2120508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INTERNATIONAL VIOLIN COMPETITION OF INDIANAPOLIS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201937</v>
      </c>
      <c r="D7" s="99">
        <v>60581.0</v>
      </c>
      <c r="E7" s="99">
        <v>40387.0</v>
      </c>
      <c r="F7" s="99">
        <v>100969.0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317628</v>
      </c>
      <c r="D9" s="99">
        <v>95288.0</v>
      </c>
      <c r="E9" s="99">
        <v>63526.0</v>
      </c>
      <c r="F9" s="99">
        <v>158814.0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17664</v>
      </c>
      <c r="D10" s="99">
        <v>5299.0</v>
      </c>
      <c r="E10" s="99">
        <v>3533.0</v>
      </c>
      <c r="F10" s="99">
        <v>8832.0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20922</v>
      </c>
      <c r="D11" s="99">
        <v>6277.0</v>
      </c>
      <c r="E11" s="99">
        <v>4184.0</v>
      </c>
      <c r="F11" s="99">
        <v>10461.0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34530</v>
      </c>
      <c r="D12" s="99">
        <v>10359.0</v>
      </c>
      <c r="E12" s="99">
        <v>6906.0</v>
      </c>
      <c r="F12" s="99">
        <v>17265.0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11144</v>
      </c>
      <c r="D16" s="99">
        <v>0.0</v>
      </c>
      <c r="E16" s="99">
        <v>11144.0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4299</v>
      </c>
      <c r="D20" s="99">
        <v>2834.0</v>
      </c>
      <c r="E20" s="99">
        <v>0.0</v>
      </c>
      <c r="F20" s="99">
        <v>1465.0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201939</v>
      </c>
      <c r="D21" s="99">
        <v>0.0</v>
      </c>
      <c r="E21" s="99">
        <v>0.0</v>
      </c>
      <c r="F21" s="99">
        <v>201939.0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69558</v>
      </c>
      <c r="D22" s="99">
        <v>0.0</v>
      </c>
      <c r="E22" s="99">
        <v>23106.0</v>
      </c>
      <c r="F22" s="99">
        <v>46452.0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57023</v>
      </c>
      <c r="D25" s="99">
        <v>19876.0</v>
      </c>
      <c r="E25" s="99">
        <v>37147.0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11743</v>
      </c>
      <c r="D26" s="99">
        <v>0.0</v>
      </c>
      <c r="E26" s="99">
        <v>0.0</v>
      </c>
      <c r="F26" s="99">
        <v>11743.0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1198</v>
      </c>
      <c r="D31" s="99">
        <v>0.0</v>
      </c>
      <c r="E31" s="99">
        <v>1198.0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14743</v>
      </c>
      <c r="D32" s="99">
        <v>0.0</v>
      </c>
      <c r="E32" s="99">
        <v>14743.0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994650</v>
      </c>
      <c r="D34" s="99">
        <v>967502.0</v>
      </c>
      <c r="E34" s="99">
        <v>0.0</v>
      </c>
      <c r="F34" s="99">
        <v>27148.0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70854</v>
      </c>
      <c r="D35" s="99">
        <v>70854.0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24182</v>
      </c>
      <c r="D36" s="99">
        <v>24182.0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23238</v>
      </c>
      <c r="D37" s="99">
        <v>23238.0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23261</v>
      </c>
      <c r="D38" s="99">
        <v>1505.0</v>
      </c>
      <c r="E38" s="99">
        <v>0.0</v>
      </c>
      <c r="F38" s="99">
        <v>21756.0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2100513</v>
      </c>
      <c r="D40" s="104">
        <f t="shared" si="2"/>
        <v>1287795</v>
      </c>
      <c r="E40" s="104">
        <f t="shared" si="2"/>
        <v>205874</v>
      </c>
      <c r="F40" s="104">
        <f t="shared" si="2"/>
        <v>606844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INTERNATIONAL VIOLIN COMPETITION OF INDIANAPOLIS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11904.0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414348.0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26294.0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8375.0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50473.0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43415.0</v>
      </c>
      <c r="E12" s="109">
        <f>D11-D12</f>
        <v>7058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950000.0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1417979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5413.0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5413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369366.0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1043200.0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1412566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1417979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