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<sst xmlns="http://schemas.openxmlformats.org/spreadsheetml/2006/main" count="876" uniqueCount="261">
  <si>
    <t>PHILADELPHIA CORPORATION FOR AGING</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</si>
  <si>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</si>
  <si>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</si>
  <si>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</si>
  <si>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</si>
  <si>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</si>
  <si>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</si>
  <si>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</si>
  <si>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</si>
  <si>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</si>
  <si>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</si>
  <si>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</si>
  <si>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</si>
  <si>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</si>
  <si>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</si>
  <si>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</si>
  <si>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</si>
  <si>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</si>
  <si>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</si>
  <si>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</si>
  <si>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</si>
  <si>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</si>
  <si>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</si>
  <si>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</si>
  <si>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</si>
  <si>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</si>
  <si>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</si>
  <si>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</si>
  <si>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</si>
  <si>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</si>
  <si>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</si>
  <si>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</si>
  <si>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</si>
  <si>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</si>
  <si>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</si>
  <si>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</si>
  <si>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</si>
  <si>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</si>
  <si>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</si>
  <si>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</si>
  <si>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</si>
  <si>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</si>
  <si>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</si>
  <si>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</si>
  <si>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</si>
  <si>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</si>
  <si>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</si>
  <si>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</si>
  <si>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</si>
  <si>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</si>
  <si>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</si>
  <si>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</si>
  <si>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</si>
  <si>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</si>
  <si>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</si>
  <si>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</si>
  <si>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</si>
  <si>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</si>
  <si>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</si>
  <si>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</si>
  <si>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</si>
  <si>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</si>
  <si>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</si>
  <si>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</si>
  <si>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</si>
  <si>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</si>
  <si>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</si>
  <si>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</si>
  <si>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</si>
  <si>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</si>
  <si>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</si>
  <si>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</si>
  <si>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</si>
  <si>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</si>
  <si>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</si>
  <si>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</si>
  <si>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</si>
  <si>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</si>
  <si>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</si>
  <si>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</si>
  <si>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</si>
  <si>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</si>
  <si>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</si>
  <si>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</si>
  <si>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</si>
  <si>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</si>
  <si>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</si>
  <si>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</si>
  <si>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</si>
  <si>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</si>
  <si>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</si>
  <si>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</si>
  <si>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</si>
  <si>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</si>
  <si>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</si>
  <si>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</si>
  <si>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Change on FMW of swap</t>
  </si>
  <si>
    <t>Management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</si>
  <si>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</si>
  <si>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</si>
  <si>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</si>
  <si>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</si>
  <si>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</si>
  <si>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</si>
  <si>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</si>
  <si>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</si>
  <si>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</si>
  <si>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</si>
  <si>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</si>
  <si>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</si>
  <si>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</si>
  <si>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</si>
  <si>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</si>
  <si>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</si>
  <si>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</si>
  <si>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</si>
  <si>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</si>
  <si>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</si>
  <si>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</si>
  <si>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</si>
  <si>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</si>
  <si>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</si>
  <si>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</si>
  <si>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</si>
  <si>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</si>
  <si>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</si>
  <si>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</si>
  <si>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</si>
  <si>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</si>
  <si>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</si>
  <si>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</si>
  <si>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</si>
  <si>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</si>
  <si>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</si>
  <si>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Repairs and maintenance</t>
  </si>
  <si>
    <t>Senior Center operations</t>
  </si>
  <si>
    <t xml:space="preserve"> Senior services supplies and costs</t>
  </si>
  <si>
    <t>Equipment services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</si>
  <si>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</si>
  <si>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</si>
  <si>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</si>
  <si>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</si>
  <si>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</si>
  <si>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</si>
  <si>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</si>
  <si>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</si>
  <si>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</si>
  <si>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</si>
  <si>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</si>
  <si>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</si>
  <si>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</si>
  <si>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</si>
  <si>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</si>
  <si>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</si>
  <si>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</si>
  <si>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</si>
  <si>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</si>
  <si>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</si>
  <si>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</si>
  <si>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</si>
  <si>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</si>
  <si>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</si>
  <si>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</si>
  <si>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</si>
  <si>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</si>
  <si>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</si>
  <si>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</si>
  <si>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</si>
  <si>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</si>
  <si>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</si>
  <si>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</si>
  <si>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</si>
  <si>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</si>
  <si>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</si>
  <si>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</si>
  <si>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</si>
  <si>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</si>
  <si>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</si>
  <si>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</si>
  <si>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</si>
  <si>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</si>
  <si>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</si>
  <si>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</si>
  <si>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</si>
  <si>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</si>
  <si>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</si>
  <si>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</si>
  <si>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</si>
  <si>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</si>
  <si>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</si>
  <si>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</si>
  <si>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</si>
  <si>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</si>
  <si>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</si>
  <si>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</si>
  <si>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</si>
  <si>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</si>
  <si>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</si>
  <si>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</si>
  <si>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</si>
  <si>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</si>
  <si>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</si>
  <si>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</si>
  <si>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</si>
  <si>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</si>
  <si>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</si>
  <si>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</si>
  <si>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</si>
  <si>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</si>
  <si>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</si>
  <si>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</si>
  <si>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</si>
  <si>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</si>
  <si>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</si>
  <si>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</si>
  <si>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</si>
  <si>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</si>
  <si>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</si>
  <si>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</si>
  <si>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</si>
  <si>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</si>
  <si>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</si>
  <si>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</si>
  <si>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</si>
  <si>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</si>
  <si>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</si>
  <si>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</si>
  <si>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</si>
  <si>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</si>
  <si>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</si>
  <si>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</si>
  <si>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</si>
  <si>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</si>
  <si>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</si>
  <si>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</si>
  <si>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</si>
  <si>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</si>
  <si>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</si>
  <si>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Assessments and other income</t>
  </si>
  <si>
    <r>
      <rPr>
        <rFont val="Roboto"/>
        <color rgb="FF000000"/>
        <sz val="10.0"/>
      </rPr>
      <t xml:space="preserve">Gross amount from sales of </t>
    </r>
    <r>
      <rPr>
        <rFont val="Roboto"/>
        <color rgb="FF000000"/>
        <sz val="10.0"/>
      </rPr>
      <t>assets other than inventory</t>
    </r>
  </si>
  <si>
    <t>Change on FMW of swap and retirement</t>
  </si>
  <si>
    <t>Telephone</t>
  </si>
  <si>
    <t xml:space="preserve"> Operating expenses</t>
  </si>
  <si>
    <r>
      <rPr>
        <rFont val="Roboto"/>
        <b/>
        <color rgb="FF000000"/>
        <sz val="10.0"/>
      </rPr>
      <t xml:space="preserve">Program Expenses </t>
    </r>
    <r>
      <rPr>
        <rFont val="Roboto"/>
        <b/>
        <i/>
        <color rgb="FF000000"/>
        <sz val="10.0"/>
      </rPr>
      <t xml:space="preserve">(Program Efficiency Ratio) </t>
    </r>
  </si>
  <si>
    <t>ASSESSMENT</t>
  </si>
  <si>
    <t>VETERAN DIRECTED CARE</t>
  </si>
  <si>
    <t>HOME DELIVERED MEALS</t>
  </si>
  <si>
    <r>
      <rPr>
        <rFont val="Roboto"/>
        <color rgb="FF000000"/>
        <sz val="10.0"/>
      </rPr>
      <t xml:space="preserve">Gross amount from sales of </t>
    </r>
    <r>
      <rPr>
        <rFont val="Roboto"/>
        <color rgb="FF000000"/>
        <sz val="10.0"/>
      </rPr>
      <t>assets other than inventory</t>
    </r>
  </si>
  <si>
    <t>MANAGEMENT FEES</t>
  </si>
  <si>
    <t>OTHER REVENUE</t>
  </si>
  <si>
    <t>OPERATING EXPENSE</t>
  </si>
  <si>
    <t>REPAIR AND MAINTAINANCE</t>
  </si>
  <si>
    <t>BUILDING OPERATIONS</t>
  </si>
  <si>
    <t>TELEPHONE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</si>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</sst>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PHILADELPHIA CORPORATION FOR AGING</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80853223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1977654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78875569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6572964.083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28238937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4.296225667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29013887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80853223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6737768.583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4.306156651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80853223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6737768.583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4.296225667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76865919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92578570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0.8302776658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24715115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8532267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33247382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80853223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0.411206638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6737970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24715115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0.2726254764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2022'!D40</f>
        <v>71717131</v>
      </c>
      <c r="E41" s="165">
        <f t="shared" ref="E41:E44" si="1">D41/$D$44</f>
        <v>0.887003985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9136092</v>
      </c>
      <c r="E42" s="165">
        <f t="shared" si="1"/>
        <v>0.112996015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80853223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76865919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41699912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11523432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3.618705955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8727178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54079800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0.1613759296</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PHILADELPHIA CORPORATION FOR AGING</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7.2454971E7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72454971</v>
      </c>
      <c r="G9" s="58"/>
      <c r="H9" s="58"/>
      <c r="I9" s="58"/>
      <c r="J9" s="58"/>
      <c r="K9" s="58"/>
      <c r="L9" s="58"/>
      <c r="M9" s="58"/>
      <c r="N9" s="58"/>
      <c r="O9" s="58"/>
      <c r="P9" s="58"/>
      <c r="Q9" s="58"/>
      <c r="R9" s="58"/>
      <c r="S9" s="58"/>
      <c r="T9" s="58"/>
      <c r="U9" s="58"/>
      <c r="V9" s="58"/>
      <c r="W9" s="58"/>
      <c r="X9" s="58"/>
      <c r="Y9" s="58"/>
      <c r="Z9" s="58"/>
    </row>
    <row r="10">
      <c r="A10" s="44" t="s">
        <v>62</v>
      </c>
      <c r="B10" s="59" t="s">
        <v>63</v>
      </c>
      <c r="C10" s="60" t="s">
        <v>244</v>
      </c>
      <c r="D10" s="15"/>
      <c r="E10" s="15"/>
      <c r="F10" s="48">
        <v>1.8840029E7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245</v>
      </c>
      <c r="D11" s="61"/>
      <c r="E11" s="61"/>
      <c r="F11" s="62">
        <v>1934561.0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246</v>
      </c>
      <c r="D12" s="61"/>
      <c r="E12" s="61"/>
      <c r="F12" s="62">
        <v>1481581.0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22256171</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746982.0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212770.0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212770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212770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202279.0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24667.0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177612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248</v>
      </c>
      <c r="D39" s="74"/>
      <c r="E39" s="48">
        <v>708111.0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249</v>
      </c>
      <c r="D40" s="74"/>
      <c r="E40" s="48">
        <v>1030581.0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1738692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97587198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PHILADELPHIA CORPORATION FOR AGING</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1163175</v>
      </c>
      <c r="D7" s="99">
        <v>349722.0</v>
      </c>
      <c r="E7" s="99">
        <v>813453.0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28866403</v>
      </c>
      <c r="D9" s="99">
        <v>2.5363312E7</v>
      </c>
      <c r="E9" s="99">
        <v>3503091.0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1733082</v>
      </c>
      <c r="D10" s="99">
        <v>1507025.0</v>
      </c>
      <c r="E10" s="99">
        <v>226057.0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5369544</v>
      </c>
      <c r="D11" s="99">
        <v>4618310.0</v>
      </c>
      <c r="E11" s="99">
        <v>751234.0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2183719</v>
      </c>
      <c r="D12" s="99">
        <v>1859496.0</v>
      </c>
      <c r="E12" s="99">
        <v>324223.0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97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33078254</v>
      </c>
      <c r="D20" s="99">
        <v>3.1569502E7</v>
      </c>
      <c r="E20" s="99">
        <v>1508752.0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2195064</v>
      </c>
      <c r="D22" s="99">
        <v>2041969.0</v>
      </c>
      <c r="E22" s="99">
        <v>153095.0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187908</v>
      </c>
      <c r="D26" s="99">
        <v>156435.0</v>
      </c>
      <c r="E26" s="99">
        <v>31473.0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271120</v>
      </c>
      <c r="D29" s="99">
        <v>204470.0</v>
      </c>
      <c r="E29" s="99">
        <v>66650.0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2092985</v>
      </c>
      <c r="D31" s="99">
        <v>1642793.0</v>
      </c>
      <c r="E31" s="99">
        <v>450192.0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629355</v>
      </c>
      <c r="D32" s="99">
        <v>513731.0</v>
      </c>
      <c r="E32" s="99">
        <v>115624.0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250</v>
      </c>
      <c r="C34" s="98">
        <f t="shared" si="1"/>
        <v>6612264</v>
      </c>
      <c r="D34" s="99">
        <v>3932764.0</v>
      </c>
      <c r="E34" s="99">
        <v>2679500.0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251</v>
      </c>
      <c r="C35" s="98">
        <f t="shared" si="1"/>
        <v>2877790</v>
      </c>
      <c r="D35" s="99">
        <v>2715477.0</v>
      </c>
      <c r="E35" s="99">
        <v>162313.0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252</v>
      </c>
      <c r="C36" s="98">
        <f t="shared" si="1"/>
        <v>1159828</v>
      </c>
      <c r="D36" s="99">
        <v>1029729.0</v>
      </c>
      <c r="E36" s="99">
        <v>130099.0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253</v>
      </c>
      <c r="C37" s="98">
        <f t="shared" si="1"/>
        <v>594060</v>
      </c>
      <c r="D37" s="99">
        <v>555025.0</v>
      </c>
      <c r="E37" s="99">
        <v>39035.0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68936</v>
      </c>
      <c r="D38" s="99">
        <v>55117.0</v>
      </c>
      <c r="E38" s="99">
        <v>13819.0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89083487</v>
      </c>
      <c r="D40" s="104">
        <f t="shared" si="2"/>
        <v>78114877</v>
      </c>
      <c r="E40" s="104">
        <f t="shared" si="2"/>
        <v>10968610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PHILADELPHIA CORPORATION FOR AGING</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9137065.0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1.6838484E7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6431370.0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6270302.0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1859324.0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988009.0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7.0686077E7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5.8677235E7</v>
      </c>
      <c r="E12" s="109">
        <f>D11-D12</f>
        <v>12008842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3723370.0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57256766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1.0974314E7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830478.0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6755043.0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4636780.0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23196615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3.3908637E7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151514.0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34060151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57256766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PHILADELPHIA CORPORATION FOR AGING</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89083487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2092985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86990502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7249208.5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25975549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3.583225534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33908637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89083487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7423623.917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4.567666329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89083487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7423623.917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3.583225534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72454971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97587198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0.7424638937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30029578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9286345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39315923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89083487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0.441337944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7102626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30029578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0.2365210061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254</v>
      </c>
      <c r="D41" s="75">
        <f>'Expenses 2023'!D40</f>
        <v>78114877</v>
      </c>
      <c r="E41" s="165">
        <f t="shared" ref="E41:E44" si="1">D41/$D$44</f>
        <v>0.8768726913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10968610</v>
      </c>
      <c r="E42" s="165">
        <f t="shared" si="1"/>
        <v>0.1231273087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89083487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72454971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41524554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11804792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3.517601496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6755043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57256766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0.1179780744</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PHILADELPHIA CORPORATION FOR AGING</v>
      </c>
      <c r="B1" s="2" t="s">
        <v>255</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256</v>
      </c>
      <c r="E4" s="45" t="s">
        <v>257</v>
      </c>
      <c r="F4" s="45" t="s">
        <v>258</v>
      </c>
      <c r="G4" s="59" t="s">
        <v>259</v>
      </c>
      <c r="H4" s="59"/>
      <c r="I4" s="43"/>
      <c r="J4" s="43"/>
      <c r="K4" s="43"/>
      <c r="L4" s="43"/>
      <c r="M4" s="43"/>
      <c r="N4" s="43"/>
      <c r="O4" s="43"/>
      <c r="P4" s="43"/>
      <c r="Q4" s="43"/>
      <c r="R4" s="43"/>
      <c r="S4" s="43"/>
      <c r="T4" s="43"/>
      <c r="U4" s="43"/>
      <c r="V4" s="43"/>
      <c r="W4" s="43"/>
      <c r="X4" s="43"/>
      <c r="Y4" s="43"/>
    </row>
    <row r="5">
      <c r="A5" s="139"/>
      <c r="B5" s="49"/>
      <c r="C5" s="148" t="s">
        <v>181</v>
      </c>
      <c r="D5" s="177">
        <f>'Ratios 2021'!D8</f>
        <v>3.091154338</v>
      </c>
      <c r="E5" s="177">
        <f>'Ratios 2022'!D8</f>
        <v>4.296225667</v>
      </c>
      <c r="F5" s="177">
        <f>'Ratios 2023'!D8</f>
        <v>3.583225534</v>
      </c>
      <c r="G5" s="177">
        <f>average(D5:F5)</f>
        <v>3.656868513</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256</v>
      </c>
      <c r="E9" s="45" t="s">
        <v>257</v>
      </c>
      <c r="F9" s="45" t="s">
        <v>258</v>
      </c>
      <c r="G9" s="59" t="s">
        <v>259</v>
      </c>
      <c r="H9" s="59"/>
      <c r="I9" s="43"/>
      <c r="J9" s="43"/>
      <c r="K9" s="43"/>
      <c r="L9" s="43"/>
      <c r="M9" s="43"/>
      <c r="N9" s="43"/>
      <c r="O9" s="43"/>
      <c r="P9" s="43"/>
      <c r="Q9" s="43"/>
      <c r="R9" s="43"/>
      <c r="S9" s="43"/>
      <c r="T9" s="43"/>
      <c r="U9" s="43"/>
      <c r="V9" s="43"/>
      <c r="W9" s="43"/>
      <c r="X9" s="43"/>
      <c r="Y9" s="43"/>
    </row>
    <row r="10">
      <c r="A10" s="139"/>
      <c r="B10" s="49"/>
      <c r="C10" s="148" t="s">
        <v>189</v>
      </c>
      <c r="D10" s="149">
        <f>'Ratios 2021'!D14</f>
        <v>3.569487682</v>
      </c>
      <c r="E10" s="149">
        <f>'Ratios 2022'!D14</f>
        <v>4.306156651</v>
      </c>
      <c r="F10" s="149">
        <f>'Ratios 2023'!D14</f>
        <v>4.567666329</v>
      </c>
      <c r="G10" s="177">
        <f>average(D10:F10)</f>
        <v>4.147770221</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256</v>
      </c>
      <c r="E14" s="45" t="s">
        <v>257</v>
      </c>
      <c r="F14" s="45" t="s">
        <v>258</v>
      </c>
      <c r="G14" s="59" t="s">
        <v>259</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256</v>
      </c>
      <c r="E19" s="45" t="s">
        <v>257</v>
      </c>
      <c r="F19" s="45" t="s">
        <v>258</v>
      </c>
      <c r="G19" s="59" t="s">
        <v>259</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0.6969517602</v>
      </c>
      <c r="E20" s="163">
        <f>'Ratios 2022'!D26</f>
        <v>0.8302776658</v>
      </c>
      <c r="F20" s="163">
        <f>'Ratios 2023'!D26</f>
        <v>0.7424638937</v>
      </c>
      <c r="G20" s="181">
        <f>average(D20:F20)</f>
        <v>0.7565644399</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256</v>
      </c>
      <c r="E24" s="45" t="s">
        <v>257</v>
      </c>
      <c r="F24" s="45" t="s">
        <v>258</v>
      </c>
      <c r="G24" s="59" t="s">
        <v>259</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0.4442161385</v>
      </c>
      <c r="E25" s="163">
        <f>'Ratios 2022'!D33</f>
        <v>0.411206638</v>
      </c>
      <c r="F25" s="163">
        <f>'Ratios 2023'!D33</f>
        <v>0.441337944</v>
      </c>
      <c r="G25" s="181">
        <f>average(D25:F25)</f>
        <v>0.4322535735</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256</v>
      </c>
      <c r="E29" s="45" t="s">
        <v>257</v>
      </c>
      <c r="F29" s="45" t="s">
        <v>258</v>
      </c>
      <c r="G29" s="59" t="s">
        <v>259</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0.4108009473</v>
      </c>
      <c r="E30" s="163">
        <f>'Ratios 2022'!D38</f>
        <v>0.2726254764</v>
      </c>
      <c r="F30" s="163">
        <f>'Ratios 2023'!D38</f>
        <v>0.2365210061</v>
      </c>
      <c r="G30" s="181">
        <f>average(D30:F30)</f>
        <v>0.3066491432</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256</v>
      </c>
      <c r="E34" s="45" t="s">
        <v>257</v>
      </c>
      <c r="F34" s="45" t="s">
        <v>258</v>
      </c>
      <c r="G34" s="59" t="s">
        <v>259</v>
      </c>
      <c r="H34" s="59"/>
      <c r="I34" s="43"/>
      <c r="J34" s="43"/>
      <c r="K34" s="43"/>
      <c r="L34" s="43"/>
      <c r="M34" s="43"/>
      <c r="N34" s="43"/>
      <c r="O34" s="43"/>
      <c r="P34" s="43"/>
      <c r="Q34" s="43"/>
      <c r="R34" s="43"/>
      <c r="S34" s="43"/>
      <c r="T34" s="43"/>
      <c r="U34" s="43"/>
      <c r="V34" s="43"/>
      <c r="W34" s="43"/>
      <c r="X34" s="43"/>
      <c r="Y34" s="43"/>
    </row>
    <row r="35">
      <c r="A35" s="139"/>
      <c r="B35" s="49"/>
      <c r="C35" s="148" t="s">
        <v>260</v>
      </c>
      <c r="D35" s="163">
        <f>'Ratios 2021'!E41</f>
        <v>0.8804339538</v>
      </c>
      <c r="E35" s="163">
        <f>'Ratios 2022'!E41</f>
        <v>0.887003985</v>
      </c>
      <c r="F35" s="163">
        <f>'Ratios 2023'!E41</f>
        <v>0.8768726913</v>
      </c>
      <c r="G35" s="181">
        <f t="shared" ref="G35:G37" si="1">average(D35:F35)</f>
        <v>0.8814368767</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0.1195660462</v>
      </c>
      <c r="E36" s="163">
        <f>'Ratios 2022'!E42</f>
        <v>0.112996015</v>
      </c>
      <c r="F36" s="163">
        <f>'Ratios 2023'!E42</f>
        <v>0.1231273087</v>
      </c>
      <c r="G36" s="181">
        <f t="shared" si="1"/>
        <v>0.1185631233</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256</v>
      </c>
      <c r="E41" s="45" t="s">
        <v>257</v>
      </c>
      <c r="F41" s="45" t="s">
        <v>258</v>
      </c>
      <c r="G41" s="59" t="s">
        <v>259</v>
      </c>
      <c r="H41" s="59"/>
      <c r="I41" s="43"/>
      <c r="J41" s="43"/>
      <c r="K41" s="43"/>
      <c r="L41" s="43"/>
      <c r="M41" s="43"/>
      <c r="N41" s="43"/>
      <c r="O41" s="43"/>
      <c r="P41" s="43"/>
      <c r="Q41" s="43"/>
      <c r="R41" s="43"/>
      <c r="S41" s="43"/>
      <c r="T41" s="43"/>
      <c r="U41" s="43"/>
      <c r="V41" s="43"/>
      <c r="W41" s="43"/>
      <c r="X41" s="43"/>
      <c r="Y41" s="43"/>
    </row>
    <row r="42">
      <c r="A42" s="139"/>
      <c r="B42" s="49"/>
      <c r="C42" s="148" t="s">
        <v>224</v>
      </c>
      <c r="D42" s="166" t="str">
        <f>'Ratios 2021'!D49</f>
        <v>$0</v>
      </c>
      <c r="E42" s="166" t="str">
        <f>'Ratios 2022'!D49</f>
        <v>$0</v>
      </c>
      <c r="F42" s="166" t="str">
        <f>'Ratios 2023'!D49</f>
        <v>$0</v>
      </c>
      <c r="G42" s="183" t="str">
        <f>IF(SUM(D42:F42)=0,"$0",AVERAGE(D42:F42))</f>
        <v>$0</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256</v>
      </c>
      <c r="E46" s="45" t="s">
        <v>257</v>
      </c>
      <c r="F46" s="45" t="s">
        <v>258</v>
      </c>
      <c r="G46" s="59" t="s">
        <v>259</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3.224858121</v>
      </c>
      <c r="E47" s="149">
        <f>'Ratios 2022'!D54</f>
        <v>3.618705955</v>
      </c>
      <c r="F47" s="149">
        <f>'Ratios 2023'!D54</f>
        <v>3.517601496</v>
      </c>
      <c r="G47" s="177">
        <f>average(D47:F47)</f>
        <v>3.453721857</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256</v>
      </c>
      <c r="E51" s="45" t="s">
        <v>257</v>
      </c>
      <c r="F51" s="45" t="s">
        <v>258</v>
      </c>
      <c r="G51" s="59" t="s">
        <v>259</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0.2072434116</v>
      </c>
      <c r="E52" s="184">
        <f>'Ratios 2022'!D59</f>
        <v>0.1613759296</v>
      </c>
      <c r="F52" s="184">
        <f>'Ratios 2023'!D59</f>
        <v>0.1179780744</v>
      </c>
      <c r="G52" s="185">
        <f>average(D52:F52)</f>
        <v>0.1621991385</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PHILADELPHIA CORPORATION FOR AGING</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PHILADELPHIA CORPORATION FOR AGING</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7.4924971E7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74924971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1.369148E7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13691480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11515.0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1.8519557E7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356289.0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18875846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107503812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PHILADELPHIA CORPORATION FOR AGING</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23868499</v>
      </c>
      <c r="D9" s="99">
        <v>1.9682601E7</v>
      </c>
      <c r="E9" s="99">
        <v>4185898.0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5327470</v>
      </c>
      <c r="D10" s="99">
        <v>4954931.0</v>
      </c>
      <c r="E10" s="99">
        <v>372539.0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4477732</v>
      </c>
      <c r="D11" s="99">
        <v>3822753.0</v>
      </c>
      <c r="E11" s="99">
        <v>654979.0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1722141</v>
      </c>
      <c r="D12" s="99">
        <v>1427088.0</v>
      </c>
      <c r="E12" s="99">
        <v>295053.0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97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1276284</v>
      </c>
      <c r="D20" s="99">
        <v>421874.0</v>
      </c>
      <c r="E20" s="99">
        <v>854410.0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1505717</v>
      </c>
      <c r="D22" s="99">
        <v>1350225.0</v>
      </c>
      <c r="E22" s="99">
        <v>155492.0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496457</v>
      </c>
      <c r="D25" s="99">
        <v>380396.0</v>
      </c>
      <c r="E25" s="99">
        <v>116061.0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64783</v>
      </c>
      <c r="D26" s="99">
        <v>55326.0</v>
      </c>
      <c r="E26" s="99">
        <v>9457.0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349375</v>
      </c>
      <c r="D29" s="99">
        <v>264620.0</v>
      </c>
      <c r="E29" s="99">
        <v>84755.0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1839576</v>
      </c>
      <c r="D31" s="99">
        <v>1393313.0</v>
      </c>
      <c r="E31" s="99">
        <v>446263.0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802067</v>
      </c>
      <c r="D32" s="99">
        <v>672067.0</v>
      </c>
      <c r="E32" s="99">
        <v>130000.0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134</v>
      </c>
      <c r="C34" s="98">
        <f t="shared" si="1"/>
        <v>355311</v>
      </c>
      <c r="D34" s="99">
        <v>295828.0</v>
      </c>
      <c r="E34" s="99">
        <v>59483.0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33243235</v>
      </c>
      <c r="D35" s="99">
        <v>3.2685942E7</v>
      </c>
      <c r="E35" s="99">
        <v>557293.0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3516340</v>
      </c>
      <c r="D36" s="99">
        <v>1969320.0</v>
      </c>
      <c r="E36" s="99">
        <v>1547020.0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836589</v>
      </c>
      <c r="D37" s="99">
        <v>778081.0</v>
      </c>
      <c r="E37" s="99">
        <v>58508.0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79681576</v>
      </c>
      <c r="D40" s="104">
        <f t="shared" si="2"/>
        <v>70154365</v>
      </c>
      <c r="E40" s="104">
        <f t="shared" si="2"/>
        <v>9527211</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PHILADELPHIA CORPORATION FOR AGING</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2.0051803E7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7460947.0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9942800.0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6.6852924E7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5.501151E7</v>
      </c>
      <c r="E12" s="109">
        <f>D11-D12</f>
        <v>11841414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49296964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1.0530792E7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1083843.0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1.0216471E7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3763991.0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25595097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2.3701867E7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23701867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49296964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PHILADELPHIA CORPORATION FOR AGING</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79681576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1839576</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77842000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6486833.333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20051803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3.091154338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23701867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79681576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6640131.333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3.569487682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79681576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6640131.333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3.091154338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74924971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107503812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0.6969517602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23868499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11527343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35395842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79681576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0.4442161385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9805202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23868499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0.4108009473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70154365</v>
      </c>
      <c r="E41" s="165">
        <f t="shared" ref="E41:E44" si="1">D41/$D$44</f>
        <v>0.8804339538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9527211</v>
      </c>
      <c r="E42" s="165">
        <f t="shared" si="1"/>
        <v>0.1195660462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79681576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74924971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t="str">
        <f>if(D48=0, "$0",D47/D48)</f>
        <v>$0</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37455550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11614635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3.224858121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10216471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49296964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0.2072434116</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PHILADELPHIA CORPORATION FOR AGING</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7.6865919E7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76865919</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1.4618808E7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14618808</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128208.0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240</v>
      </c>
      <c r="D39" s="74"/>
      <c r="E39" s="48">
        <v>501730.0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463905.0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965635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92578570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PHILADELPHIA CORPORATION FOR AGING</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24715115</v>
      </c>
      <c r="D9" s="99">
        <v>2.0590705E7</v>
      </c>
      <c r="E9" s="99">
        <v>4124410.0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1801596</v>
      </c>
      <c r="D10" s="99">
        <v>1470849.0</v>
      </c>
      <c r="E10" s="99">
        <v>330747.0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4936374</v>
      </c>
      <c r="D11" s="99">
        <v>4842007.0</v>
      </c>
      <c r="E11" s="99">
        <v>94367.0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1794297</v>
      </c>
      <c r="D12" s="99">
        <v>1503944.0</v>
      </c>
      <c r="E12" s="99">
        <v>290353.0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97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32766449</v>
      </c>
      <c r="D20" s="99">
        <v>3.159406E7</v>
      </c>
      <c r="E20" s="99">
        <v>1172389.0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2310230</v>
      </c>
      <c r="D22" s="99">
        <v>2098641.0</v>
      </c>
      <c r="E22" s="99">
        <v>211589.0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1489294</v>
      </c>
      <c r="D25" s="99">
        <v>1317390.0</v>
      </c>
      <c r="E25" s="99">
        <v>171904.0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92725</v>
      </c>
      <c r="D26" s="99">
        <v>78985.0</v>
      </c>
      <c r="E26" s="99">
        <v>13740.0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318762</v>
      </c>
      <c r="D29" s="99">
        <v>238001.0</v>
      </c>
      <c r="E29" s="99">
        <v>80761.0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1977654</v>
      </c>
      <c r="D31" s="99">
        <v>1546848.0</v>
      </c>
      <c r="E31" s="99">
        <v>430806.0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573489</v>
      </c>
      <c r="D32" s="99">
        <v>470170.0</v>
      </c>
      <c r="E32" s="99">
        <v>103319.0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134</v>
      </c>
      <c r="C34" s="98">
        <f t="shared" si="1"/>
        <v>657896</v>
      </c>
      <c r="D34" s="99">
        <v>635824.0</v>
      </c>
      <c r="E34" s="99">
        <v>22072.0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575435</v>
      </c>
      <c r="D35" s="99">
        <v>542631.0</v>
      </c>
      <c r="E35" s="99">
        <v>32804.0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5684046</v>
      </c>
      <c r="D36" s="99">
        <v>3694613.0</v>
      </c>
      <c r="E36" s="99">
        <v>1989433.0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1159861</v>
      </c>
      <c r="D37" s="99">
        <v>1092463.0</v>
      </c>
      <c r="E37" s="99">
        <v>67398.0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80853223</v>
      </c>
      <c r="D40" s="104">
        <f t="shared" si="2"/>
        <v>71717131</v>
      </c>
      <c r="E40" s="104">
        <f t="shared" si="2"/>
        <v>9136092</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PHILADELPHIA CORPORATION FOR AGING</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2.8238937E7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6392780.0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2164158.0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4904037.0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6.6852924E7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5.5290835E7</v>
      </c>
      <c r="E12" s="109">
        <f>D11-D12</f>
        <v>11562089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817799.0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54079800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1.1416978E7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106454.0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8727178.0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4815303.0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25065913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2.9013887E7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29013887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54079800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