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<sst xmlns="http://schemas.openxmlformats.org/spreadsheetml/2006/main" count="880" uniqueCount="255">
  <si>
    <t>AMERICAN ALPINE CLUB</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</si>
  <si>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</si>
  <si>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</si>
  <si>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</si>
  <si>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</si>
  <si>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</si>
  <si>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</si>
  <si>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</si>
  <si>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</si>
  <si>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</si>
  <si>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</si>
  <si>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</si>
  <si>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</si>
  <si>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</si>
  <si>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</si>
  <si>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</si>
  <si>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</si>
  <si>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</si>
  <si>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</si>
  <si>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</si>
  <si>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</si>
  <si>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</si>
  <si>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</si>
  <si>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</si>
  <si>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</si>
  <si>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</si>
  <si>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</si>
  <si>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</si>
  <si>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</si>
  <si>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</si>
  <si>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</si>
  <si>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</si>
  <si>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</si>
  <si>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</si>
  <si>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</si>
  <si>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</si>
  <si>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</si>
  <si>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</si>
  <si>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</si>
  <si>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</si>
  <si>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</si>
  <si>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</si>
  <si>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</si>
  <si>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</si>
  <si>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</si>
  <si>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</si>
  <si>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</si>
  <si>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</si>
  <si>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</si>
  <si>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</si>
  <si>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</si>
  <si>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</si>
  <si>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</si>
  <si>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</si>
  <si>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</si>
  <si>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</si>
  <si>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</si>
  <si>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</si>
  <si>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</si>
  <si>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</si>
  <si>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</si>
  <si>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</si>
  <si>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</si>
  <si>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</si>
  <si>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</si>
  <si>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LODGING FEES</t>
  </si>
  <si>
    <t>MEETING REGISTRATION</t>
  </si>
  <si>
    <t>OTHER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</si>
  <si>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</si>
  <si>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</si>
  <si>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</si>
  <si>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</si>
  <si>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</si>
  <si>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</si>
  <si>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</si>
  <si>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</si>
  <si>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</si>
  <si>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</si>
  <si>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</si>
  <si>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</si>
  <si>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</si>
  <si>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</si>
  <si>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</si>
  <si>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</si>
  <si>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</si>
  <si>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</si>
  <si>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</si>
  <si>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</si>
  <si>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</si>
  <si>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</si>
  <si>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</si>
  <si>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</si>
  <si>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</si>
  <si>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</si>
  <si>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</si>
  <si>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</si>
  <si>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</si>
  <si>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</si>
  <si>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</si>
  <si>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</si>
  <si>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</si>
  <si>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AMC, LLC OPERATING LOSS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</si>
  <si>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</si>
  <si>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</si>
  <si>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</si>
  <si>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</si>
  <si>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</si>
  <si>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</si>
  <si>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</si>
  <si>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</si>
  <si>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</si>
  <si>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</si>
  <si>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</si>
  <si>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</si>
  <si>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</si>
  <si>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</si>
  <si>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</si>
  <si>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</si>
  <si>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</si>
  <si>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</si>
  <si>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</si>
  <si>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</si>
  <si>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</si>
  <si>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</si>
  <si>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</si>
  <si>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</si>
  <si>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</si>
  <si>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</si>
  <si>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</si>
  <si>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</si>
  <si>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</si>
  <si>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</si>
  <si>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</si>
  <si>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</si>
  <si>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</si>
  <si>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</si>
  <si>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</si>
  <si>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</si>
  <si>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</si>
  <si>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MEMBERSHIP RELATED</t>
  </si>
  <si>
    <t>OTHER OPERATIONS</t>
  </si>
  <si>
    <t>PROGRAM EVENTS</t>
  </si>
  <si>
    <t>PUBLICATIONS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</si>
  <si>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</si>
  <si>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</si>
  <si>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</si>
  <si>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</si>
  <si>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</si>
  <si>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</si>
  <si>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</si>
  <si>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</si>
  <si>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</si>
  <si>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</si>
  <si>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</si>
  <si>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</si>
  <si>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</si>
  <si>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</si>
  <si>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</si>
  <si>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</si>
  <si>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</si>
  <si>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</si>
  <si>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</si>
  <si>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</si>
  <si>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</si>
  <si>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</si>
  <si>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</si>
  <si>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</si>
  <si>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</si>
  <si>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</si>
  <si>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</si>
  <si>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</si>
  <si>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</si>
  <si>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</si>
  <si>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</si>
  <si>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</si>
  <si>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</si>
  <si>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</si>
  <si>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</si>
  <si>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</si>
  <si>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</si>
  <si>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</si>
  <si>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</si>
  <si>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</si>
  <si>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</si>
  <si>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</si>
  <si>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</si>
  <si>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</si>
  <si>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</si>
  <si>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</si>
  <si>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</si>
  <si>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</si>
  <si>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</si>
  <si>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</si>
  <si>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</si>
  <si>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</si>
  <si>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</si>
  <si>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</si>
  <si>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</si>
  <si>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</si>
  <si>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</si>
  <si>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</si>
  <si>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</si>
  <si>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</si>
  <si>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</si>
  <si>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</si>
  <si>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</si>
  <si>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</si>
  <si>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</si>
  <si>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</si>
  <si>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</si>
  <si>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</si>
  <si>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</si>
  <si>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</si>
  <si>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</si>
  <si>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</si>
  <si>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</si>
  <si>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</si>
  <si>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</si>
  <si>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</si>
  <si>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</si>
  <si>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</si>
  <si>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</si>
  <si>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</si>
  <si>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</si>
  <si>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</si>
  <si>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</si>
  <si>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</si>
  <si>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</si>
  <si>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</si>
  <si>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</si>
  <si>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</si>
  <si>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</si>
  <si>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</si>
  <si>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</si>
  <si>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</si>
  <si>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</si>
  <si>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</si>
  <si>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</si>
  <si>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</si>
  <si>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</si>
  <si>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</si>
  <si>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</si>
  <si>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</si>
  <si>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</si>
  <si>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</si>
  <si>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</si>
  <si>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MEMBERSHIP DEVELOPMENT</t>
  </si>
  <si>
    <t>GRANTS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</si>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</sst>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ALPINE CLUB</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5776965</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80375</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5696590</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474715.8333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1131018</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2.382515856</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3528825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5776965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481413.75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7.330129229</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5263937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5776965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481413.75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10.9343304</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13.31684625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2602757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4961774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0.5245617797</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2325972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327635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2653607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5776965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0.4593427518</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287244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2325972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0.1234941779</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244</v>
      </c>
      <c r="D41" s="75">
        <f>'Expenses 2022'!D40</f>
        <v>4004150</v>
      </c>
      <c r="E41" s="165">
        <f t="shared" ref="E41:E44" si="1">D41/$D$44</f>
        <v>0.6931234653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801144</v>
      </c>
      <c r="E42" s="165">
        <f t="shared" si="1"/>
        <v>0.1386790469</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971671</v>
      </c>
      <c r="E43" s="165">
        <f t="shared" si="1"/>
        <v>0.1681974878</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5776965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1450972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971671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1.493274987</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1312332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2178440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0.6024182442</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7722943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ALPINE CLUB</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1454366.0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1455016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2699421.0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619276.0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3318697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73584.0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516167.0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161392.0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354775</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106316.0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150952.0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-44636</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2427700.0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183357.0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146452.0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2757509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7914945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ALPINE CLUB</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83834</v>
      </c>
      <c r="D4" s="99">
        <v>83834.0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2054824</v>
      </c>
      <c r="D9" s="99">
        <v>1528822.0</v>
      </c>
      <c r="E9" s="99">
        <v>309018.0</v>
      </c>
      <c r="F9" s="99">
        <v>216984.0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302298</v>
      </c>
      <c r="D11" s="99">
        <v>225928.0</v>
      </c>
      <c r="E11" s="99">
        <v>44549.0</v>
      </c>
      <c r="F11" s="99">
        <v>31821.0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181267</v>
      </c>
      <c r="D12" s="99">
        <v>135319.0</v>
      </c>
      <c r="E12" s="99">
        <v>26994.0</v>
      </c>
      <c r="F12" s="99">
        <v>18954.0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97252</v>
      </c>
      <c r="D15" s="99">
        <v>9725.0</v>
      </c>
      <c r="E15" s="99">
        <v>87527.0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7107</v>
      </c>
      <c r="D16" s="99">
        <v>1496.0</v>
      </c>
      <c r="E16" s="99">
        <v>5611.0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787817</v>
      </c>
      <c r="D20" s="99">
        <v>685056.0</v>
      </c>
      <c r="E20" s="99">
        <v>83035.0</v>
      </c>
      <c r="F20" s="99">
        <v>19726.0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14378</v>
      </c>
      <c r="D21" s="99">
        <v>8216.0</v>
      </c>
      <c r="E21" s="99">
        <v>1860.0</v>
      </c>
      <c r="F21" s="99">
        <v>4302.0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15186</v>
      </c>
      <c r="D22" s="99">
        <v>9819.0</v>
      </c>
      <c r="E22" s="99">
        <v>4593.0</v>
      </c>
      <c r="F22" s="99">
        <v>774.0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231957</v>
      </c>
      <c r="D23" s="99">
        <v>85603.0</v>
      </c>
      <c r="E23" s="99">
        <v>109453.0</v>
      </c>
      <c r="F23" s="99">
        <v>36901.0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254969</v>
      </c>
      <c r="D25" s="99">
        <v>141046.0</v>
      </c>
      <c r="E25" s="99">
        <v>113742.0</v>
      </c>
      <c r="F25" s="99">
        <v>181.0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224109</v>
      </c>
      <c r="D26" s="99">
        <v>155637.0</v>
      </c>
      <c r="E26" s="99">
        <v>21551.0</v>
      </c>
      <c r="F26" s="99">
        <v>46921.0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10943</v>
      </c>
      <c r="D29" s="99">
        <v>0.0</v>
      </c>
      <c r="E29" s="99">
        <v>10943.0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67889</v>
      </c>
      <c r="D31" s="99">
        <v>67889.0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95589</v>
      </c>
      <c r="D32" s="99">
        <v>61450.0</v>
      </c>
      <c r="E32" s="99">
        <v>32188.0</v>
      </c>
      <c r="F32" s="99">
        <v>1951.0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246</v>
      </c>
      <c r="C34" s="98">
        <f t="shared" si="1"/>
        <v>441053</v>
      </c>
      <c r="D34" s="99">
        <v>441053.0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8">
        <f t="shared" si="1"/>
        <v>293553</v>
      </c>
      <c r="D35" s="99">
        <v>265743.0</v>
      </c>
      <c r="E35" s="99">
        <v>15450.0</v>
      </c>
      <c r="F35" s="99">
        <v>12360.0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243597</v>
      </c>
      <c r="D36" s="99">
        <v>223020.0</v>
      </c>
      <c r="E36" s="99">
        <v>10527.0</v>
      </c>
      <c r="F36" s="99">
        <v>10050.0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118487</v>
      </c>
      <c r="D37" s="99">
        <v>118487.0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-45091</v>
      </c>
      <c r="D38" s="99">
        <v>-81969.0</v>
      </c>
      <c r="E38" s="99">
        <v>36652.0</v>
      </c>
      <c r="F38" s="99">
        <v>226.0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5481018</v>
      </c>
      <c r="D40" s="104">
        <f t="shared" si="2"/>
        <v>4166174</v>
      </c>
      <c r="E40" s="104">
        <f t="shared" si="2"/>
        <v>913693</v>
      </c>
      <c r="F40" s="104">
        <f t="shared" si="2"/>
        <v>401151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ALPINE CLUB</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5266181.0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202017.0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77426.0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63132.0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43613.0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2193631.0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1099212.0</v>
      </c>
      <c r="E12" s="109">
        <f>D11-D12</f>
        <v>1094419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3671976.0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1661.0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155842.0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75922.0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10652189</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389485.0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1696780.0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141887.0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2228152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6748769.0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1675268.0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8424037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10652189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ALPINE CLUB</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5481018</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67889</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5413129</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451094.0833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5468198</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12.12207875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6748769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5481018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456751.5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14.77558147</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3829479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5481018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456751.5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8.384162942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20.50624169</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2699421</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7914945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0.3410536649</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2054824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483565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2538389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5481018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0.4631236387</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302298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2054824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0.1471162494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248</v>
      </c>
      <c r="D41" s="75">
        <f>'Expenses 2023'!D40</f>
        <v>4166174</v>
      </c>
      <c r="E41" s="165">
        <f t="shared" ref="E41:E44" si="1">D41/$D$44</f>
        <v>0.7601095271</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913693</v>
      </c>
      <c r="E42" s="165">
        <f t="shared" si="1"/>
        <v>0.1667013318</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401151</v>
      </c>
      <c r="E43" s="165">
        <f t="shared" si="1"/>
        <v>0.07318914114</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5481018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1455016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401151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3.627103011</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5652369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2086265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2.709324558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10652189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ALPINE CLUB</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186</v>
      </c>
      <c r="D5" s="177">
        <f>'Ratios 2021'!D8</f>
        <v>1.476271234</v>
      </c>
      <c r="E5" s="177">
        <f>'Ratios 2022'!D8</f>
        <v>2.382515856</v>
      </c>
      <c r="F5" s="177">
        <f>'Ratios 2023'!D8</f>
        <v>12.12207875</v>
      </c>
      <c r="G5" s="177">
        <f>average(D5:F5)</f>
        <v>5.326955279</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194</v>
      </c>
      <c r="D10" s="149">
        <f>'Ratios 2021'!D14</f>
        <v>8.864497749</v>
      </c>
      <c r="E10" s="149">
        <f>'Ratios 2022'!D14</f>
        <v>7.330129229</v>
      </c>
      <c r="F10" s="149">
        <f>'Ratios 2023'!D14</f>
        <v>14.77558147</v>
      </c>
      <c r="G10" s="177">
        <f>average(D10:F10)</f>
        <v>10.32340282</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13.53463488</v>
      </c>
      <c r="E15" s="180">
        <f>'Ratios 2022'!D20</f>
        <v>10.9343304</v>
      </c>
      <c r="F15" s="180">
        <f>'Ratios 2023'!D20</f>
        <v>8.384162942</v>
      </c>
      <c r="G15" s="177">
        <f>average(D15:F15)</f>
        <v>10.95104274</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0.4771648104</v>
      </c>
      <c r="E20" s="163">
        <f>'Ratios 2022'!D26</f>
        <v>0.5245617797</v>
      </c>
      <c r="F20" s="163">
        <f>'Ratios 2023'!D26</f>
        <v>0.3410536649</v>
      </c>
      <c r="G20" s="181">
        <f>average(D20:F20)</f>
        <v>0.4475934184</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0.4632759269</v>
      </c>
      <c r="E25" s="163">
        <f>'Ratios 2022'!D33</f>
        <v>0.4593427518</v>
      </c>
      <c r="F25" s="163">
        <f>'Ratios 2023'!D33</f>
        <v>0.4631236387</v>
      </c>
      <c r="G25" s="181">
        <f>average(D25:F25)</f>
        <v>0.4619141058</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0.05107482355</v>
      </c>
      <c r="E30" s="163">
        <f>'Ratios 2022'!D38</f>
        <v>0.1234941779</v>
      </c>
      <c r="F30" s="163">
        <f>'Ratios 2023'!D38</f>
        <v>0.1471162494</v>
      </c>
      <c r="G30" s="181">
        <f>average(D30:F30)</f>
        <v>0.1072284169</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0.7277595103</v>
      </c>
      <c r="E35" s="163">
        <f>'Ratios 2022'!E41</f>
        <v>0.6931234653</v>
      </c>
      <c r="F35" s="163">
        <f>'Ratios 2023'!E41</f>
        <v>0.7601095271</v>
      </c>
      <c r="G35" s="181">
        <f t="shared" ref="G35:G37" si="1">average(D35:F35)</f>
        <v>0.7269975009</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0.07206878007</v>
      </c>
      <c r="E36" s="163">
        <f>'Ratios 2022'!E42</f>
        <v>0.1386790469</v>
      </c>
      <c r="F36" s="163">
        <f>'Ratios 2023'!E42</f>
        <v>0.1667013318</v>
      </c>
      <c r="G36" s="181">
        <f t="shared" si="1"/>
        <v>0.1258163862</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0.2001717096</v>
      </c>
      <c r="E37" s="163">
        <f>'Ratios 2022'!E43</f>
        <v>0.1681974878</v>
      </c>
      <c r="F37" s="163">
        <f>'Ratios 2023'!E43</f>
        <v>0.07318914114</v>
      </c>
      <c r="G37" s="181">
        <f t="shared" si="1"/>
        <v>0.1471861128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1.824135274</v>
      </c>
      <c r="E42" s="166">
        <f>'Ratios 2022'!D49</f>
        <v>1.493274987</v>
      </c>
      <c r="F42" s="166">
        <f>'Ratios 2023'!D49</f>
        <v>3.627103011</v>
      </c>
      <c r="G42" s="183">
        <f>average(D42:F42)</f>
        <v>2.314837757</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0.4043326209</v>
      </c>
      <c r="E47" s="149">
        <f>'Ratios 2022'!D54</f>
        <v>0.6024182442</v>
      </c>
      <c r="F47" s="149">
        <f>'Ratios 2023'!D54</f>
        <v>2.709324558</v>
      </c>
      <c r="G47" s="177">
        <f>average(D47:F47)</f>
        <v>1.238691808</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v>
      </c>
      <c r="E52" s="184">
        <f>'Ratios 2022'!D59</f>
        <v>0</v>
      </c>
      <c r="F52" s="184">
        <f>'Ratios 2023'!D59</f>
        <v>0</v>
      </c>
      <c r="G52" s="185">
        <f>average(D52:F52)</f>
        <v>0</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ALPINE CLUB</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ALPINE CLUB</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412708.0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333970.0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1165895.0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1912573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2408163.0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519165.0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172432.0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170717.0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3270477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80698.0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360905.0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344521.0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16384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16384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91916.0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125321.0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-33405</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98773.0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14884.0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83889</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17180.0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-300980.0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-283800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5046816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ALPINE CLUB</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57000</v>
      </c>
      <c r="D4" s="99">
        <v>57000.0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195607</v>
      </c>
      <c r="D6" s="99">
        <v>142891.0</v>
      </c>
      <c r="E6" s="99">
        <v>15159.0</v>
      </c>
      <c r="F6" s="99">
        <v>37557.0</v>
      </c>
      <c r="G6" s="43"/>
      <c r="H6" s="43"/>
      <c r="I6" s="43"/>
      <c r="J6" s="43"/>
      <c r="K6" s="43"/>
      <c r="L6" s="43"/>
      <c r="M6" s="43"/>
      <c r="N6" s="43"/>
      <c r="O6" s="43"/>
      <c r="P6" s="43"/>
      <c r="Q6" s="43"/>
      <c r="R6" s="43"/>
      <c r="S6" s="43"/>
      <c r="T6" s="43"/>
      <c r="U6" s="43"/>
      <c r="V6" s="43"/>
      <c r="W6" s="43"/>
      <c r="X6" s="43"/>
      <c r="Y6" s="43"/>
      <c r="Z6" s="43"/>
    </row>
    <row r="7">
      <c r="A7" s="80">
        <v>5.0</v>
      </c>
      <c r="B7" s="96" t="s">
        <v>112</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2203571</v>
      </c>
      <c r="D9" s="99">
        <v>1606393.0</v>
      </c>
      <c r="E9" s="99">
        <v>171777.0</v>
      </c>
      <c r="F9" s="99">
        <v>425401.0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57495</v>
      </c>
      <c r="D10" s="99">
        <v>40247.0</v>
      </c>
      <c r="E10" s="99">
        <v>8624.0</v>
      </c>
      <c r="F10" s="99">
        <v>8624.0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55052</v>
      </c>
      <c r="D11" s="99">
        <v>33612.0</v>
      </c>
      <c r="E11" s="99">
        <v>4836.0</v>
      </c>
      <c r="F11" s="99">
        <v>16604.0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110481</v>
      </c>
      <c r="D12" s="99">
        <v>77337.0</v>
      </c>
      <c r="E12" s="99">
        <v>16572.0</v>
      </c>
      <c r="F12" s="99">
        <v>16572.0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50329</v>
      </c>
      <c r="D15" s="99">
        <v>29694.0</v>
      </c>
      <c r="E15" s="99">
        <v>4026.0</v>
      </c>
      <c r="F15" s="99">
        <v>16609.0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28075</v>
      </c>
      <c r="D16" s="99">
        <v>0.0</v>
      </c>
      <c r="E16" s="99">
        <v>28075.0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35551</v>
      </c>
      <c r="D19" s="99">
        <v>22283.0</v>
      </c>
      <c r="E19" s="99">
        <v>3328.0</v>
      </c>
      <c r="F19" s="99">
        <v>9940.0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30471</v>
      </c>
      <c r="D20" s="99">
        <v>21329.0</v>
      </c>
      <c r="E20" s="99">
        <v>4571.0</v>
      </c>
      <c r="F20" s="99">
        <v>4571.0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528209</v>
      </c>
      <c r="D21" s="99">
        <v>259272.0</v>
      </c>
      <c r="E21" s="99">
        <v>52.0</v>
      </c>
      <c r="F21" s="99">
        <v>268885.0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172615</v>
      </c>
      <c r="D22" s="99">
        <v>134029.0</v>
      </c>
      <c r="E22" s="99">
        <v>9158.0</v>
      </c>
      <c r="F22" s="99">
        <v>29428.0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121374</v>
      </c>
      <c r="D23" s="99">
        <v>16691.0</v>
      </c>
      <c r="E23" s="99">
        <v>53102.0</v>
      </c>
      <c r="F23" s="99">
        <v>51581.0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8004</v>
      </c>
      <c r="D25" s="99">
        <v>7419.0</v>
      </c>
      <c r="E25" s="99">
        <v>147.0</v>
      </c>
      <c r="F25" s="99">
        <v>438.0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75425</v>
      </c>
      <c r="D26" s="99">
        <v>58544.0</v>
      </c>
      <c r="E26" s="99">
        <v>2432.0</v>
      </c>
      <c r="F26" s="99">
        <v>14449.0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19077</v>
      </c>
      <c r="D28" s="99">
        <v>11957.0</v>
      </c>
      <c r="E28" s="99">
        <v>1786.0</v>
      </c>
      <c r="F28" s="99">
        <v>5334.0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6481</v>
      </c>
      <c r="D29" s="99">
        <v>4062.0</v>
      </c>
      <c r="E29" s="99">
        <v>607.0</v>
      </c>
      <c r="F29" s="99">
        <v>1812.0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150986</v>
      </c>
      <c r="D31" s="99">
        <v>141156.0</v>
      </c>
      <c r="E31" s="99">
        <v>7021.0</v>
      </c>
      <c r="F31" s="99">
        <v>2809.0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83861</v>
      </c>
      <c r="D32" s="99">
        <v>56941.0</v>
      </c>
      <c r="E32" s="99">
        <v>7220.0</v>
      </c>
      <c r="F32" s="99">
        <v>19700.0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427173</v>
      </c>
      <c r="D34" s="99">
        <v>424282.0</v>
      </c>
      <c r="E34" s="99">
        <v>1240.0</v>
      </c>
      <c r="F34" s="99">
        <v>1651.0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415263</v>
      </c>
      <c r="D35" s="99">
        <v>318664.0</v>
      </c>
      <c r="E35" s="99">
        <v>37655.0</v>
      </c>
      <c r="F35" s="99">
        <v>58944.0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329440</v>
      </c>
      <c r="D36" s="99">
        <v>272582.0</v>
      </c>
      <c r="E36" s="99">
        <v>100.0</v>
      </c>
      <c r="F36" s="99">
        <v>56758.0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76373</v>
      </c>
      <c r="D37" s="99">
        <v>75556.0</v>
      </c>
      <c r="E37" s="99">
        <v>2.0</v>
      </c>
      <c r="F37" s="99">
        <v>815.0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5237913</v>
      </c>
      <c r="D40" s="104">
        <f t="shared" si="2"/>
        <v>3811941</v>
      </c>
      <c r="E40" s="104">
        <f t="shared" si="2"/>
        <v>377490</v>
      </c>
      <c r="F40" s="104">
        <f t="shared" si="2"/>
        <v>1048482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ALPINE CLUB</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625807.0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84905.0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49674.0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69122.0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50564.0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2529751.0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1294477.0</v>
      </c>
      <c r="E12" s="109">
        <f>D11-D12</f>
        <v>1235274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3676060.0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2231710.0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183824.0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8206940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316953.0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1859651.0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149304.0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2325908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3869289.0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2011743.0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5881032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8206940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ALPINE CLUB</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5237913</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150986</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5086927</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423910.5833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625807</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1.476271234</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3869289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5237913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436492.75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8.864497749</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5907770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5237913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436492.75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13.53463488</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15.01090612</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2408163</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5046816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0.4771648104</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2203571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223028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2426599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5237913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0.4632759269</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112547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2203571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0.05107482355</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3811941</v>
      </c>
      <c r="E41" s="165">
        <f t="shared" ref="E41:E44" si="1">D41/$D$44</f>
        <v>0.7277595103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377490</v>
      </c>
      <c r="E42" s="165">
        <f t="shared" si="1"/>
        <v>0.07206878007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1048482</v>
      </c>
      <c r="E43" s="165">
        <f t="shared" si="1"/>
        <v>0.2001717096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5237913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1912573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1048482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1.824135274</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880072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2176604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0.4043326209</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8206940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ALPINE CLUB</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520563.0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930409.0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1450972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2602757.0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629673.0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354130.0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117497.0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3704057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77236.0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I25" s="43"/>
      <c r="J25" s="43"/>
      <c r="K25" s="43"/>
      <c r="L25" s="43"/>
      <c r="M25" s="43"/>
      <c r="N25" s="43"/>
      <c r="O25" s="43"/>
      <c r="P25" s="43"/>
      <c r="Q25" s="43"/>
      <c r="R25" s="43"/>
      <c r="S25" s="43"/>
      <c r="T25" s="43"/>
      <c r="U25" s="43"/>
      <c r="V25" s="43"/>
      <c r="W25" s="43"/>
      <c r="X25" s="43"/>
      <c r="Y25" s="43"/>
      <c r="Z25" s="43"/>
    </row>
    <row r="26">
      <c r="A26" s="49"/>
      <c r="B26" s="45" t="s">
        <v>82</v>
      </c>
      <c r="C26" s="77" t="s">
        <v>243</v>
      </c>
      <c r="D26" s="50">
        <v>865532.0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814224.0</v>
      </c>
      <c r="E27" s="50">
        <v>192810.0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51308</v>
      </c>
      <c r="E28" s="75">
        <f t="shared" si="2"/>
        <v>-192810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-141502</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88383.0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192877.0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-104494</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76167.0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60193.0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15974</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119200.0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-159669.0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-40469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4961774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ALPINE CLUB</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104500</v>
      </c>
      <c r="D4" s="99">
        <v>104500.0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222590</v>
      </c>
      <c r="D7" s="99">
        <v>155012.0</v>
      </c>
      <c r="E7" s="99">
        <v>36060.0</v>
      </c>
      <c r="F7" s="99">
        <v>31518.0</v>
      </c>
      <c r="G7" s="43"/>
      <c r="H7" s="43"/>
      <c r="I7" s="43"/>
      <c r="J7" s="43"/>
      <c r="K7" s="43"/>
      <c r="L7" s="43"/>
      <c r="M7" s="43"/>
      <c r="N7" s="43"/>
      <c r="O7" s="43"/>
      <c r="P7" s="43"/>
      <c r="Q7" s="43"/>
      <c r="R7" s="43"/>
      <c r="S7" s="43"/>
      <c r="T7" s="43"/>
      <c r="U7" s="43"/>
      <c r="V7" s="43"/>
      <c r="W7" s="43"/>
      <c r="X7" s="43"/>
      <c r="Y7" s="43"/>
      <c r="Z7" s="43"/>
    </row>
    <row r="8">
      <c r="A8" s="80">
        <v>6.0</v>
      </c>
      <c r="B8" s="96" t="s">
        <v>113</v>
      </c>
      <c r="C8" s="98">
        <f t="shared" si="1"/>
        <v>125862</v>
      </c>
      <c r="D8" s="99">
        <v>87650.0</v>
      </c>
      <c r="E8" s="99">
        <v>20390.0</v>
      </c>
      <c r="F8" s="99">
        <v>17822.0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1977520</v>
      </c>
      <c r="D9" s="99">
        <v>1377196.0</v>
      </c>
      <c r="E9" s="99">
        <v>320302.0</v>
      </c>
      <c r="F9" s="99">
        <v>280022.0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62591</v>
      </c>
      <c r="D10" s="99">
        <v>24410.0</v>
      </c>
      <c r="E10" s="99">
        <v>31296.0</v>
      </c>
      <c r="F10" s="99">
        <v>6885.0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224653</v>
      </c>
      <c r="D11" s="99">
        <v>158896.0</v>
      </c>
      <c r="E11" s="99">
        <v>39826.0</v>
      </c>
      <c r="F11" s="99">
        <v>25931.0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40391</v>
      </c>
      <c r="D12" s="99">
        <v>24618.0</v>
      </c>
      <c r="E12" s="99">
        <v>7914.0</v>
      </c>
      <c r="F12" s="99">
        <v>7859.0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89001</v>
      </c>
      <c r="D15" s="99">
        <v>8900.0</v>
      </c>
      <c r="E15" s="99">
        <v>80101.0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28192</v>
      </c>
      <c r="D16" s="99">
        <v>12946.0</v>
      </c>
      <c r="E16" s="99">
        <v>14999.0</v>
      </c>
      <c r="F16" s="99">
        <v>247.0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28352</v>
      </c>
      <c r="D19" s="99">
        <v>0.0</v>
      </c>
      <c r="E19" s="99">
        <v>28352.0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20741</v>
      </c>
      <c r="D20" s="99">
        <v>16393.0</v>
      </c>
      <c r="E20" s="99">
        <v>3244.0</v>
      </c>
      <c r="F20" s="99">
        <v>1104.0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537800</v>
      </c>
      <c r="D21" s="99">
        <v>179317.0</v>
      </c>
      <c r="E21" s="99">
        <v>47612.0</v>
      </c>
      <c r="F21" s="99">
        <v>310871.0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93340</v>
      </c>
      <c r="D22" s="99">
        <v>70328.0</v>
      </c>
      <c r="E22" s="99">
        <v>14640.0</v>
      </c>
      <c r="F22" s="99">
        <v>8372.0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214998</v>
      </c>
      <c r="D23" s="99">
        <v>158809.0</v>
      </c>
      <c r="E23" s="99">
        <v>37636.0</v>
      </c>
      <c r="F23" s="99">
        <v>18553.0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11132</v>
      </c>
      <c r="D25" s="99">
        <v>11132.0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96759</v>
      </c>
      <c r="D26" s="99">
        <v>66042.0</v>
      </c>
      <c r="E26" s="99">
        <v>5950.0</v>
      </c>
      <c r="F26" s="99">
        <v>24767.0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1698</v>
      </c>
      <c r="D27" s="99">
        <v>1698.0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29873</v>
      </c>
      <c r="D28" s="99">
        <v>11972.0</v>
      </c>
      <c r="E28" s="99">
        <v>17901.0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11024</v>
      </c>
      <c r="D29" s="99">
        <v>0.0</v>
      </c>
      <c r="E29" s="99">
        <v>11024.0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80375</v>
      </c>
      <c r="D31" s="99">
        <v>80375.0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88196</v>
      </c>
      <c r="D32" s="99">
        <v>59968.0</v>
      </c>
      <c r="E32" s="99">
        <v>15508.0</v>
      </c>
      <c r="F32" s="99">
        <v>12720.0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140</v>
      </c>
      <c r="C34" s="98">
        <f t="shared" si="1"/>
        <v>581592</v>
      </c>
      <c r="D34" s="99">
        <v>516371.0</v>
      </c>
      <c r="E34" s="99">
        <v>33171.0</v>
      </c>
      <c r="F34" s="99">
        <v>32050.0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438378</v>
      </c>
      <c r="D35" s="99">
        <v>278742.0</v>
      </c>
      <c r="E35" s="99">
        <v>2694.0</v>
      </c>
      <c r="F35" s="99">
        <v>156942.0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435143</v>
      </c>
      <c r="D36" s="99">
        <v>381502.0</v>
      </c>
      <c r="E36" s="99">
        <v>17633.0</v>
      </c>
      <c r="F36" s="99">
        <v>36008.0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221761</v>
      </c>
      <c r="D37" s="99">
        <v>217373.0</v>
      </c>
      <c r="E37" s="99">
        <v>4388.0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10503</v>
      </c>
      <c r="D38" s="99">
        <v>0.0</v>
      </c>
      <c r="E38" s="99">
        <v>10503.0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5776965</v>
      </c>
      <c r="D40" s="104">
        <f t="shared" si="2"/>
        <v>4004150</v>
      </c>
      <c r="E40" s="104">
        <f t="shared" si="2"/>
        <v>801144</v>
      </c>
      <c r="F40" s="104">
        <f t="shared" si="2"/>
        <v>971671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ALPINE CLUB</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974464.0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156554.0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31997.0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45712.0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61360.0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42245.0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2108738.0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1031322.0</v>
      </c>
      <c r="E12" s="109">
        <f>D11-D12</f>
        <v>1077416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3104880.0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1661.0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2157396.0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69258.0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7722943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344553.0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1833887.0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145636.0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2324076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3528825.0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1870042.0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5398867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7722943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