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<sst xmlns="http://schemas.openxmlformats.org/spreadsheetml/2006/main" count="873" uniqueCount="257">
  <si>
    <t>PLEASE TOUCH MUSEUM</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</si>
  <si>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</si>
  <si>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</si>
  <si>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</si>
  <si>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</si>
  <si>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</si>
  <si>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</si>
  <si>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</si>
  <si>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</si>
  <si>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</si>
  <si>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</si>
  <si>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</si>
  <si>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</si>
  <si>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</si>
  <si>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</si>
  <si>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</si>
  <si>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</si>
  <si>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</si>
  <si>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</si>
  <si>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</si>
  <si>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</si>
  <si>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</si>
  <si>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</si>
  <si>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</si>
  <si>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</si>
  <si>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</si>
  <si>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</si>
  <si>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</si>
  <si>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</si>
  <si>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</si>
  <si>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</si>
  <si>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</si>
  <si>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</si>
  <si>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</si>
  <si>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</si>
  <si>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</si>
  <si>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</si>
  <si>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</si>
  <si>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</si>
  <si>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</si>
  <si>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</si>
  <si>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</si>
  <si>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</si>
  <si>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</si>
  <si>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</si>
  <si>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</si>
  <si>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</si>
  <si>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</si>
  <si>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</si>
  <si>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</si>
  <si>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</si>
  <si>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</si>
  <si>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</si>
  <si>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</si>
  <si>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</si>
  <si>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</si>
  <si>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</si>
  <si>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</si>
  <si>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</si>
  <si>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</si>
  <si>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</si>
  <si>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</si>
  <si>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</si>
  <si>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</si>
  <si>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MUSEUM ADMISSIONS</t>
  </si>
  <si>
    <t>MEMBERSHIP DUES</t>
  </si>
  <si>
    <t>VARIOUS MUSEUM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</si>
  <si>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</si>
  <si>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</si>
  <si>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</si>
  <si>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</si>
  <si>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</si>
  <si>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</si>
  <si>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</si>
  <si>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</si>
  <si>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</si>
  <si>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</si>
  <si>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</si>
  <si>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</si>
  <si>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</si>
  <si>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</si>
  <si>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</si>
  <si>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</si>
  <si>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</si>
  <si>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</si>
  <si>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</si>
  <si>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</si>
  <si>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</si>
  <si>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</si>
  <si>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</si>
  <si>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</si>
  <si>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</si>
  <si>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</si>
  <si>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</si>
  <si>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</si>
  <si>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</si>
  <si>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</si>
  <si>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</si>
  <si>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</si>
  <si>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</si>
  <si>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</si>
  <si>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</si>
  <si>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</si>
  <si>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</si>
  <si>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</si>
  <si>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</si>
  <si>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</si>
  <si>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</si>
  <si>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</si>
  <si>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</si>
  <si>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</si>
  <si>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</si>
  <si>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</si>
  <si>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</si>
  <si>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</si>
  <si>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</si>
  <si>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</si>
  <si>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</si>
  <si>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</si>
  <si>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</si>
  <si>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</si>
  <si>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</si>
  <si>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</si>
  <si>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</si>
  <si>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</si>
  <si>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</si>
  <si>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</si>
  <si>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</si>
  <si>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</si>
  <si>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</si>
  <si>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</si>
  <si>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</si>
  <si>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</si>
  <si>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</si>
  <si>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</si>
  <si>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</si>
  <si>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MAINTENANCE </t>
  </si>
  <si>
    <t xml:space="preserve">EDUCATION, PROGRAMMING </t>
  </si>
  <si>
    <t>PRINTING</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</si>
  <si>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</si>
  <si>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</si>
  <si>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</si>
  <si>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</si>
  <si>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</si>
  <si>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</si>
  <si>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</si>
  <si>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</si>
  <si>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</si>
  <si>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</si>
  <si>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</si>
  <si>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</si>
  <si>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</si>
  <si>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</si>
  <si>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</si>
  <si>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</si>
  <si>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</si>
  <si>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</si>
  <si>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</si>
  <si>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</si>
  <si>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</si>
  <si>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</si>
  <si>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</si>
  <si>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</si>
  <si>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</si>
  <si>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</si>
  <si>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</si>
  <si>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</si>
  <si>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</si>
  <si>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</si>
  <si>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</si>
  <si>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</si>
  <si>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</si>
  <si>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</si>
  <si>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</si>
  <si>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</si>
  <si>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</si>
  <si>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</si>
  <si>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</si>
  <si>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</si>
  <si>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</si>
  <si>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</si>
  <si>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</si>
  <si>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</si>
  <si>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</si>
  <si>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</si>
  <si>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</si>
  <si>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</si>
  <si>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</si>
  <si>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</si>
  <si>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</si>
  <si>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</si>
  <si>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</si>
  <si>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</si>
  <si>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</si>
  <si>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</si>
  <si>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</si>
  <si>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</si>
  <si>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</si>
  <si>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</si>
  <si>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</si>
  <si>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</si>
  <si>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</si>
  <si>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</si>
  <si>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</si>
  <si>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</si>
  <si>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</si>
  <si>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</si>
  <si>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</si>
  <si>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</si>
  <si>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</si>
  <si>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</si>
  <si>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</si>
  <si>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</si>
  <si>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</si>
  <si>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</si>
  <si>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</si>
  <si>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</si>
  <si>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</si>
  <si>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</si>
  <si>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</si>
  <si>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</si>
  <si>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</si>
  <si>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</si>
  <si>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</si>
  <si>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</si>
  <si>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</si>
  <si>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</si>
  <si>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</si>
  <si>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</si>
  <si>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</si>
  <si>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</si>
  <si>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</si>
  <si>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</si>
  <si>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</si>
  <si>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</si>
  <si>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</si>
  <si>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</si>
  <si>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</si>
  <si>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</si>
  <si>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</si>
  <si>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EDUCATION, PROGRAMMING</t>
  </si>
  <si>
    <t xml:space="preserve">PRINTING </t>
  </si>
  <si>
    <r>
      <rPr>
        <rFont val="Roboto"/>
        <b/>
        <color rgb="FF000000"/>
        <sz val="10.0"/>
      </rPr>
      <t xml:space="preserve">Program Expenses </t>
    </r>
    <r>
      <rPr>
        <rFont val="Roboto"/>
        <b/>
        <i/>
        <color rgb="FF000000"/>
        <sz val="10.0"/>
      </rPr>
      <t xml:space="preserve">(Program Efficiency Ratio) </t>
    </r>
  </si>
  <si>
    <t>Museum Admissions</t>
  </si>
  <si>
    <t>Membership Dues</t>
  </si>
  <si>
    <t>CONTRACT REVENUE</t>
  </si>
  <si>
    <t>Various Museum Programs</t>
  </si>
  <si>
    <r>
      <rPr>
        <rFont val="Roboto"/>
        <color rgb="FF000000"/>
        <sz val="10.0"/>
      </rPr>
      <t xml:space="preserve">Gross amount from sales of </t>
    </r>
    <r>
      <rPr>
        <rFont val="Roboto"/>
        <color rgb="FF000000"/>
        <sz val="10.0"/>
      </rPr>
      <t>assets other than inventory</t>
    </r>
  </si>
  <si>
    <t>MAINTENANACE</t>
  </si>
  <si>
    <t>EDUCATION, PROGRAMMING &amp; EXHIB</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</si>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</sst>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PLEASE TOUCH MUSEUM</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11381860</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1662538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9719322</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809943.5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3959156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4.88818788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29229945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11381860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948488.3333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30.81740067</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3174919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11381860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948488.3333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3.347346392</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8.235534271</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4620991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12855902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0.3594451016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4450512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708520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5159032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11381860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0.4532679193</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364211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4450512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0.08183575283</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8751717</v>
      </c>
      <c r="E41" s="165">
        <f t="shared" ref="E41:E44" si="1">D41/$D$44</f>
        <v>0.7689179976</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2085220</v>
      </c>
      <c r="E42" s="165">
        <f t="shared" si="1"/>
        <v>0.1832055569</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544923</v>
      </c>
      <c r="E43" s="165">
        <f t="shared" si="1"/>
        <v>0.0478764455</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11381860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6070963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544923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11.14095569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6973193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1403115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4.96979435</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499900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36157482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0.01382563089</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PLEASE TOUCH MUSEUM</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263405.0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2316270.0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2037045.0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4616720</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3992468.0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244</v>
      </c>
      <c r="D11" s="61"/>
      <c r="E11" s="61"/>
      <c r="F11" s="62">
        <v>1446170.0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245</v>
      </c>
      <c r="D12" s="61"/>
      <c r="E12" s="61"/>
      <c r="F12" s="62">
        <v>200000.0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246</v>
      </c>
      <c r="D13" s="61"/>
      <c r="E13" s="61"/>
      <c r="F13" s="62">
        <v>426765.0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6065403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195935.0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343701.0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343701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343701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247</v>
      </c>
      <c r="D26" s="50">
        <v>622906.0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585592.0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37314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37314</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9800.0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157762.0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-147962</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335117.0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41491.0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293626</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11404737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PLEASE TOUCH MUSEUM</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538772</v>
      </c>
      <c r="D7" s="99">
        <v>399069.0</v>
      </c>
      <c r="E7" s="99">
        <v>96817.0</v>
      </c>
      <c r="F7" s="99">
        <v>42886.0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4488377</v>
      </c>
      <c r="D9" s="99">
        <v>3314476.0</v>
      </c>
      <c r="E9" s="99">
        <v>806549.0</v>
      </c>
      <c r="F9" s="99">
        <v>367352.0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59485</v>
      </c>
      <c r="D10" s="99">
        <v>42717.0</v>
      </c>
      <c r="E10" s="99">
        <v>10689.0</v>
      </c>
      <c r="F10" s="99">
        <v>6079.0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364918</v>
      </c>
      <c r="D11" s="99">
        <v>269478.0</v>
      </c>
      <c r="E11" s="99">
        <v>65574.0</v>
      </c>
      <c r="F11" s="99">
        <v>29866.0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383237</v>
      </c>
      <c r="D12" s="99">
        <v>283005.0</v>
      </c>
      <c r="E12" s="99">
        <v>68866.0</v>
      </c>
      <c r="F12" s="99">
        <v>31366.0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255232</v>
      </c>
      <c r="D15" s="99">
        <v>128087.0</v>
      </c>
      <c r="E15" s="99">
        <v>90814.0</v>
      </c>
      <c r="F15" s="99">
        <v>36331.0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29400</v>
      </c>
      <c r="D16" s="99">
        <v>14754.0</v>
      </c>
      <c r="E16" s="99">
        <v>10461.0</v>
      </c>
      <c r="F16" s="99">
        <v>4185.0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110000</v>
      </c>
      <c r="D17" s="99">
        <v>55203.0</v>
      </c>
      <c r="E17" s="99">
        <v>39139.0</v>
      </c>
      <c r="F17" s="99">
        <v>15658.0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19430</v>
      </c>
      <c r="D19" s="99">
        <v>0.0</v>
      </c>
      <c r="E19" s="99">
        <v>19430.0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461028</v>
      </c>
      <c r="D20" s="99">
        <v>231365.0</v>
      </c>
      <c r="E20" s="99">
        <v>164037.0</v>
      </c>
      <c r="F20" s="99">
        <v>65626.0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409932</v>
      </c>
      <c r="D21" s="99">
        <v>402364.0</v>
      </c>
      <c r="E21" s="99">
        <v>0.0</v>
      </c>
      <c r="F21" s="99">
        <v>7568.0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631278</v>
      </c>
      <c r="D22" s="99">
        <v>345486.0</v>
      </c>
      <c r="E22" s="99">
        <v>249147.0</v>
      </c>
      <c r="F22" s="99">
        <v>36645.0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390744</v>
      </c>
      <c r="D25" s="99">
        <v>363483.0</v>
      </c>
      <c r="E25" s="99">
        <v>25777.0</v>
      </c>
      <c r="F25" s="99">
        <v>1484.0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17103</v>
      </c>
      <c r="D26" s="99">
        <v>9081.0</v>
      </c>
      <c r="E26" s="99">
        <v>6666.0</v>
      </c>
      <c r="F26" s="99">
        <v>1356.0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21324</v>
      </c>
      <c r="D29" s="99">
        <v>0.0</v>
      </c>
      <c r="E29" s="99">
        <v>21324.0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1677247</v>
      </c>
      <c r="D31" s="99">
        <v>1522265.0</v>
      </c>
      <c r="E31" s="99">
        <v>140471.0</v>
      </c>
      <c r="F31" s="99">
        <v>14511.0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219551</v>
      </c>
      <c r="D32" s="99">
        <v>164663.0</v>
      </c>
      <c r="E32" s="99">
        <v>54888.0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248</v>
      </c>
      <c r="C34" s="98">
        <f t="shared" si="1"/>
        <v>1320764</v>
      </c>
      <c r="D34" s="99">
        <v>1228617.0</v>
      </c>
      <c r="E34" s="99">
        <v>87130.0</v>
      </c>
      <c r="F34" s="99">
        <v>5017.0</v>
      </c>
      <c r="G34" s="43"/>
      <c r="H34" s="43"/>
      <c r="I34" s="43"/>
      <c r="J34" s="43"/>
      <c r="K34" s="43"/>
      <c r="L34" s="43"/>
      <c r="M34" s="43"/>
      <c r="N34" s="43"/>
      <c r="O34" s="43"/>
      <c r="P34" s="43"/>
      <c r="Q34" s="43"/>
      <c r="R34" s="43"/>
      <c r="S34" s="43"/>
      <c r="T34" s="43"/>
      <c r="U34" s="43"/>
      <c r="V34" s="43"/>
      <c r="W34" s="43"/>
      <c r="X34" s="43"/>
      <c r="Y34" s="43"/>
      <c r="Z34" s="43"/>
    </row>
    <row r="35">
      <c r="A35" s="45" t="s">
        <v>48</v>
      </c>
      <c r="B35" s="60" t="s">
        <v>249</v>
      </c>
      <c r="C35" s="98">
        <f t="shared" si="1"/>
        <v>944786</v>
      </c>
      <c r="D35" s="99">
        <v>944786.0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44419</v>
      </c>
      <c r="D36" s="99">
        <v>42201.0</v>
      </c>
      <c r="E36" s="99">
        <v>2218.0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12387027</v>
      </c>
      <c r="D40" s="104">
        <f t="shared" si="2"/>
        <v>9761100</v>
      </c>
      <c r="E40" s="104">
        <f t="shared" si="2"/>
        <v>1959997</v>
      </c>
      <c r="F40" s="104">
        <f t="shared" si="2"/>
        <v>665930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PLEASE TOUCH MUSEUM</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1970791.0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471008.0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2533764.0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40107.0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161279.0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6.2093255E7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3.6827518E7</v>
      </c>
      <c r="E12" s="109">
        <f>D11-D12</f>
        <v>25265737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4059450.0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1349102.0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35851238</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1276240.0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61930.0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494249.0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96377.0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1928796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2.889792E7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5024522.0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33922442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35851238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PLEASE TOUCH MUSEUM</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12387027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1677247</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10709780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892481.6667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2441799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2.735965445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28897920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12387027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1032252.25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27.99501769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4059450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12387027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1032252.25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3.932614339</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6.668579784</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3992468</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11404737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0.3500710275</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5027149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807640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5834789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12387027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0.4710403069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424403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5027149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0.08442220432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250</v>
      </c>
      <c r="D41" s="75">
        <f>'Expenses 2023'!D40</f>
        <v>9761100</v>
      </c>
      <c r="E41" s="165">
        <f t="shared" ref="E41:E44" si="1">D41/$D$44</f>
        <v>0.7880099075</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1959997</v>
      </c>
      <c r="E42" s="165">
        <f t="shared" si="1"/>
        <v>0.1582298158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665930</v>
      </c>
      <c r="E43" s="165">
        <f t="shared" si="1"/>
        <v>0.05376027678</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12387027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4616720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665930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6.932740678</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5176949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1338170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3.86867812</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494249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35851238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0.01378610691</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PLEASE TOUCH MUSEUM</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182</v>
      </c>
      <c r="D5" s="177">
        <f>'Ratios 2021'!D8</f>
        <v>4.49244078</v>
      </c>
      <c r="E5" s="177">
        <f>'Ratios 2022'!D8</f>
        <v>4.88818788</v>
      </c>
      <c r="F5" s="177">
        <f>'Ratios 2023'!D8</f>
        <v>2.735965445</v>
      </c>
      <c r="G5" s="177">
        <f>average(D5:F5)</f>
        <v>4.038864702</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190</v>
      </c>
      <c r="D10" s="149">
        <f>'Ratios 2021'!D14</f>
        <v>38.10441899</v>
      </c>
      <c r="E10" s="149">
        <f>'Ratios 2022'!D14</f>
        <v>30.81740067</v>
      </c>
      <c r="F10" s="149">
        <f>'Ratios 2023'!D14</f>
        <v>27.99501769</v>
      </c>
      <c r="G10" s="177">
        <f>average(D10:F10)</f>
        <v>32.30561245</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3.352961023</v>
      </c>
      <c r="E15" s="180">
        <f>'Ratios 2022'!D20</f>
        <v>3.347346392</v>
      </c>
      <c r="F15" s="180">
        <f>'Ratios 2023'!D20</f>
        <v>3.932614339</v>
      </c>
      <c r="G15" s="177">
        <f>average(D15:F15)</f>
        <v>3.544307251</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0.4329706086</v>
      </c>
      <c r="E20" s="163">
        <f>'Ratios 2022'!D26</f>
        <v>0.3594451016</v>
      </c>
      <c r="F20" s="163">
        <f>'Ratios 2023'!D26</f>
        <v>0.3500710275</v>
      </c>
      <c r="G20" s="181">
        <f>average(D20:F20)</f>
        <v>0.3808289125</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0.4412225019</v>
      </c>
      <c r="E25" s="163">
        <f>'Ratios 2022'!D33</f>
        <v>0.4532679193</v>
      </c>
      <c r="F25" s="163">
        <f>'Ratios 2023'!D33</f>
        <v>0.4710403069</v>
      </c>
      <c r="G25" s="181">
        <f>average(D25:F25)</f>
        <v>0.4551769094</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0.06501714915</v>
      </c>
      <c r="E30" s="163">
        <f>'Ratios 2022'!D38</f>
        <v>0.08183575283</v>
      </c>
      <c r="F30" s="163">
        <f>'Ratios 2023'!D38</f>
        <v>0.08442220432</v>
      </c>
      <c r="G30" s="181">
        <f>average(D30:F30)</f>
        <v>0.0770917021</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0.7805601418</v>
      </c>
      <c r="E35" s="163">
        <f>'Ratios 2022'!E41</f>
        <v>0.7689179976</v>
      </c>
      <c r="F35" s="163">
        <f>'Ratios 2023'!E41</f>
        <v>0.7880099075</v>
      </c>
      <c r="G35" s="181">
        <f t="shared" ref="G35:G37" si="1">average(D35:F35)</f>
        <v>0.7791626823</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0.1716912297</v>
      </c>
      <c r="E36" s="163">
        <f>'Ratios 2022'!E42</f>
        <v>0.1832055569</v>
      </c>
      <c r="F36" s="163">
        <f>'Ratios 2023'!E42</f>
        <v>0.1582298158</v>
      </c>
      <c r="G36" s="181">
        <f t="shared" si="1"/>
        <v>0.1710422008</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0.04774862846</v>
      </c>
      <c r="E37" s="163">
        <f>'Ratios 2022'!E43</f>
        <v>0.0478764455</v>
      </c>
      <c r="F37" s="163">
        <f>'Ratios 2023'!E43</f>
        <v>0.05376027678</v>
      </c>
      <c r="G37" s="181">
        <f t="shared" si="1"/>
        <v>0.04979511691</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12.48294239</v>
      </c>
      <c r="E42" s="166">
        <f>'Ratios 2022'!D49</f>
        <v>11.14095569</v>
      </c>
      <c r="F42" s="166">
        <f>'Ratios 2023'!D49</f>
        <v>6.932740678</v>
      </c>
      <c r="G42" s="183">
        <f>average(D42:F42)</f>
        <v>10.18554625</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8.538885997</v>
      </c>
      <c r="E47" s="149">
        <f>'Ratios 2022'!D54</f>
        <v>4.96979435</v>
      </c>
      <c r="F47" s="149">
        <f>'Ratios 2023'!D54</f>
        <v>3.86867812</v>
      </c>
      <c r="G47" s="177">
        <f>average(D47:F47)</f>
        <v>5.792452823</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0.01459718756</v>
      </c>
      <c r="E52" s="184">
        <f>'Ratios 2022'!D59</f>
        <v>0.01382563089</v>
      </c>
      <c r="F52" s="184">
        <f>'Ratios 2023'!D59</f>
        <v>0.01378610691</v>
      </c>
      <c r="G52" s="185">
        <f>average(D52:F52)</f>
        <v>0.01406964179</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PLEASE TOUCH MUSEUM</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PLEASE TOUCH MUSEUM</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81800.0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4513871.0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852659.0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24669.0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5448330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3035413.0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982098.0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311939.0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4329450</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84659.0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403201.0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403201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403201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82</v>
      </c>
      <c r="D26" s="50">
        <v>611698.0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478196.0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133502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133502</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80750.0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54540.0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26210</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10425352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PLEASE TOUCH MUSEUM</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507711</v>
      </c>
      <c r="D7" s="99">
        <v>245110.0</v>
      </c>
      <c r="E7" s="99">
        <v>230077.0</v>
      </c>
      <c r="F7" s="99">
        <v>32524.0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3034739</v>
      </c>
      <c r="D9" s="99">
        <v>2200954.0</v>
      </c>
      <c r="E9" s="99">
        <v>568667.0</v>
      </c>
      <c r="F9" s="99">
        <v>265118.0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20479</v>
      </c>
      <c r="D10" s="99">
        <v>17243.0</v>
      </c>
      <c r="E10" s="99">
        <v>1148.0</v>
      </c>
      <c r="F10" s="99">
        <v>2088.0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209841</v>
      </c>
      <c r="D11" s="99">
        <v>145440.0</v>
      </c>
      <c r="E11" s="99">
        <v>46668.0</v>
      </c>
      <c r="F11" s="99">
        <v>17733.0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260369</v>
      </c>
      <c r="D12" s="99">
        <v>180039.0</v>
      </c>
      <c r="E12" s="99">
        <v>58422.0</v>
      </c>
      <c r="F12" s="99">
        <v>21908.0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78724</v>
      </c>
      <c r="D15" s="99">
        <v>19681.0</v>
      </c>
      <c r="E15" s="99">
        <v>59043.0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129000</v>
      </c>
      <c r="D17" s="99">
        <v>45150.0</v>
      </c>
      <c r="E17" s="99">
        <v>45150.0</v>
      </c>
      <c r="F17" s="99">
        <v>38700.0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15815</v>
      </c>
      <c r="D19" s="99">
        <v>0.0</v>
      </c>
      <c r="E19" s="99">
        <v>15815.0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380736</v>
      </c>
      <c r="D20" s="99">
        <v>274697.0</v>
      </c>
      <c r="E20" s="99">
        <v>77829.0</v>
      </c>
      <c r="F20" s="99">
        <v>28210.0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338029</v>
      </c>
      <c r="D21" s="99">
        <v>331367.0</v>
      </c>
      <c r="E21" s="99">
        <v>0.0</v>
      </c>
      <c r="F21" s="99">
        <v>6662.0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403341</v>
      </c>
      <c r="D22" s="99">
        <v>262760.0</v>
      </c>
      <c r="E22" s="99">
        <v>140581.0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451698</v>
      </c>
      <c r="D25" s="99">
        <v>420184.0</v>
      </c>
      <c r="E25" s="99">
        <v>29798.0</v>
      </c>
      <c r="F25" s="99">
        <v>1716.0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23687</v>
      </c>
      <c r="D26" s="99">
        <v>9954.0</v>
      </c>
      <c r="E26" s="99">
        <v>9673.0</v>
      </c>
      <c r="F26" s="99">
        <v>4060.0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20332</v>
      </c>
      <c r="D29" s="99">
        <v>0.0</v>
      </c>
      <c r="E29" s="99">
        <v>20332.0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1615448</v>
      </c>
      <c r="D31" s="99">
        <v>1466177.0</v>
      </c>
      <c r="E31" s="99">
        <v>135295.0</v>
      </c>
      <c r="F31" s="99">
        <v>13976.0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252712</v>
      </c>
      <c r="D32" s="99">
        <v>189534.0</v>
      </c>
      <c r="E32" s="99">
        <v>63178.0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991874</v>
      </c>
      <c r="D34" s="99">
        <v>922674.0</v>
      </c>
      <c r="E34" s="99">
        <v>65433.0</v>
      </c>
      <c r="F34" s="99">
        <v>3767.0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360455</v>
      </c>
      <c r="D35" s="99">
        <v>360455.0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45838</v>
      </c>
      <c r="D36" s="99">
        <v>43547.0</v>
      </c>
      <c r="E36" s="99">
        <v>2291.0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9140828</v>
      </c>
      <c r="D40" s="104">
        <f t="shared" si="2"/>
        <v>7134966</v>
      </c>
      <c r="E40" s="104">
        <f t="shared" si="2"/>
        <v>1569400</v>
      </c>
      <c r="F40" s="104">
        <f t="shared" si="2"/>
        <v>436462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PLEASE TOUCH MUSEUM</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2476289.0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340988.0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1395564.0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165123.0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231950.0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5.9344272E7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3.3487732E7</v>
      </c>
      <c r="E12" s="109">
        <f>D11-D12</f>
        <v>25856540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2554070.0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1225799.0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34246323</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405623.0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134250.0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499900.0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700000.0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1739773</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2.9025495E7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3481055.0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32506550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34246323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PLEASE TOUCH MUSEUM</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9140828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1615448</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7525380</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627115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2817277</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4.49244078</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29025495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9140828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761735.6667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38.10441899</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2554070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9140828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761735.6667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3.352961023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7.845401803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4513871</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10425352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0.4329706086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3542450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490689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4033139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9140828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0.4412225019</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230320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3542450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0.06501714915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7134966</v>
      </c>
      <c r="E41" s="165">
        <f t="shared" ref="E41:E44" si="1">D41/$D$44</f>
        <v>0.7805601418</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1569400</v>
      </c>
      <c r="E42" s="165">
        <f t="shared" si="1"/>
        <v>0.1716912297</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436462</v>
      </c>
      <c r="E43" s="165">
        <f t="shared" si="1"/>
        <v>0.04774862846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9140828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5448330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436462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D47/D48</f>
        <v>12.48294239</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4609914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539873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8.538885997</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499900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34246323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0.01459718756</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PLEASE TOUCH MUSEUM</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94102.0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4013193.0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1963668.0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12974.0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6070963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4620991.0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1449626.0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313616.0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67</v>
      </c>
      <c r="D16" s="57"/>
      <c r="E16" s="57"/>
      <c r="F16" s="57">
        <f>sum(F10:F15)</f>
        <v>6384233</v>
      </c>
      <c r="G16" s="58"/>
      <c r="H16" s="58"/>
      <c r="I16" s="58"/>
      <c r="J16" s="58"/>
      <c r="K16" s="58"/>
      <c r="L16" s="58"/>
      <c r="M16" s="58"/>
      <c r="N16" s="58"/>
      <c r="O16" s="58"/>
      <c r="P16" s="58"/>
      <c r="Q16" s="58"/>
      <c r="R16" s="58"/>
      <c r="S16" s="58"/>
      <c r="T16" s="58"/>
      <c r="U16" s="58"/>
      <c r="V16" s="58"/>
      <c r="W16" s="58"/>
      <c r="X16" s="58"/>
      <c r="Y16" s="58"/>
      <c r="Z16" s="58"/>
    </row>
    <row r="17">
      <c r="A17" s="65" t="s">
        <v>68</v>
      </c>
      <c r="B17" s="66">
        <v>3.0</v>
      </c>
      <c r="C17" s="67" t="s">
        <v>69</v>
      </c>
      <c r="D17" s="61"/>
      <c r="E17" s="61"/>
      <c r="F17" s="62">
        <v>152206.0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70</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71</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72</v>
      </c>
      <c r="E20" s="73" t="s">
        <v>73</v>
      </c>
      <c r="F20" s="74"/>
      <c r="G20" s="43"/>
      <c r="H20" s="43"/>
      <c r="I20" s="43"/>
      <c r="J20" s="43"/>
      <c r="K20" s="43"/>
      <c r="L20" s="43"/>
      <c r="M20" s="43"/>
      <c r="N20" s="43"/>
      <c r="O20" s="43"/>
      <c r="P20" s="43"/>
      <c r="Q20" s="43"/>
      <c r="R20" s="43"/>
      <c r="S20" s="43"/>
      <c r="T20" s="43"/>
      <c r="U20" s="43"/>
      <c r="V20" s="43"/>
      <c r="W20" s="43"/>
      <c r="X20" s="43"/>
      <c r="Y20" s="43"/>
      <c r="Z20" s="43"/>
    </row>
    <row r="21">
      <c r="A21" s="49"/>
      <c r="B21" s="59" t="s">
        <v>74</v>
      </c>
      <c r="C21" s="46" t="s">
        <v>75</v>
      </c>
      <c r="D21" s="50">
        <v>321603.0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76</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77</v>
      </c>
      <c r="D23" s="75">
        <f t="shared" ref="D23:E23" si="1">D21-D22</f>
        <v>321603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78</v>
      </c>
      <c r="D24" s="56"/>
      <c r="E24" s="56"/>
      <c r="F24" s="57">
        <f>sum(D23:E23)</f>
        <v>321603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79</v>
      </c>
      <c r="E25" s="73" t="s">
        <v>80</v>
      </c>
      <c r="F25" s="74"/>
      <c r="G25" s="76"/>
      <c r="H25" s="43"/>
      <c r="I25" s="43"/>
      <c r="J25" s="43"/>
      <c r="K25" s="43"/>
      <c r="L25" s="43"/>
      <c r="M25" s="43"/>
      <c r="N25" s="43"/>
      <c r="O25" s="43"/>
      <c r="P25" s="43"/>
      <c r="Q25" s="43"/>
      <c r="R25" s="43"/>
      <c r="S25" s="43"/>
      <c r="T25" s="43"/>
      <c r="U25" s="43"/>
      <c r="V25" s="43"/>
      <c r="W25" s="43"/>
      <c r="X25" s="43"/>
      <c r="Y25" s="43"/>
      <c r="Z25" s="43"/>
    </row>
    <row r="26">
      <c r="A26" s="49"/>
      <c r="B26" s="45" t="s">
        <v>81</v>
      </c>
      <c r="C26" s="77" t="s">
        <v>239</v>
      </c>
      <c r="D26" s="50">
        <v>622906.0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83</v>
      </c>
      <c r="D27" s="50">
        <v>645265.0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84</v>
      </c>
      <c r="D28" s="75">
        <f t="shared" ref="D28:E28" si="2">D26-D27</f>
        <v>-22359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85</v>
      </c>
      <c r="D29" s="57"/>
      <c r="E29" s="57"/>
      <c r="F29" s="57">
        <f>sum(D28:E28)</f>
        <v>-22359</v>
      </c>
      <c r="G29" s="58"/>
      <c r="H29" s="58"/>
      <c r="I29" s="58"/>
      <c r="J29" s="58"/>
      <c r="K29" s="58"/>
      <c r="L29" s="58"/>
      <c r="M29" s="58"/>
      <c r="N29" s="58"/>
      <c r="O29" s="58"/>
      <c r="P29" s="58"/>
      <c r="Q29" s="58"/>
      <c r="R29" s="58"/>
      <c r="S29" s="58"/>
      <c r="T29" s="58"/>
      <c r="U29" s="58"/>
      <c r="V29" s="58"/>
      <c r="W29" s="58"/>
      <c r="X29" s="58"/>
      <c r="Y29" s="58"/>
      <c r="Z29" s="58"/>
    </row>
    <row r="30">
      <c r="A30" s="49"/>
      <c r="B30" s="59" t="s">
        <v>86</v>
      </c>
      <c r="C30" s="51" t="s">
        <v>87</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88</v>
      </c>
      <c r="D31" s="74"/>
      <c r="E31" s="48">
        <v>50744.0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89</v>
      </c>
      <c r="D32" s="78"/>
      <c r="E32" s="79"/>
      <c r="F32" s="57">
        <f>E30-E31</f>
        <v>-50744</v>
      </c>
      <c r="G32" s="43"/>
      <c r="H32" s="43"/>
      <c r="I32" s="43"/>
      <c r="J32" s="43"/>
      <c r="K32" s="43"/>
      <c r="L32" s="43"/>
      <c r="M32" s="43"/>
      <c r="N32" s="43"/>
      <c r="O32" s="43"/>
      <c r="P32" s="43"/>
      <c r="Q32" s="43"/>
      <c r="R32" s="43"/>
      <c r="S32" s="43"/>
      <c r="T32" s="43"/>
      <c r="U32" s="43"/>
      <c r="V32" s="43"/>
      <c r="W32" s="43"/>
      <c r="X32" s="43"/>
      <c r="Y32" s="43"/>
      <c r="Z32" s="43"/>
    </row>
    <row r="33">
      <c r="A33" s="49"/>
      <c r="B33" s="80" t="s">
        <v>90</v>
      </c>
      <c r="C33" s="51" t="s">
        <v>91</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92</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93</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94</v>
      </c>
      <c r="C36" s="51" t="s">
        <v>95</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96</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97</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98</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67</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12855902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PLEASE TOUCH MUSEUM</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505329</v>
      </c>
      <c r="D7" s="99">
        <v>246171.0</v>
      </c>
      <c r="E7" s="99">
        <v>224121.0</v>
      </c>
      <c r="F7" s="99">
        <v>35037.0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3945183</v>
      </c>
      <c r="D9" s="99">
        <v>2892478.0</v>
      </c>
      <c r="E9" s="99">
        <v>731588.0</v>
      </c>
      <c r="F9" s="99">
        <v>321117.0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44336</v>
      </c>
      <c r="D10" s="99">
        <v>35038.0</v>
      </c>
      <c r="E10" s="99">
        <v>5566.0</v>
      </c>
      <c r="F10" s="99">
        <v>3732.0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319875</v>
      </c>
      <c r="D11" s="99">
        <v>226274.0</v>
      </c>
      <c r="E11" s="99">
        <v>67940.0</v>
      </c>
      <c r="F11" s="99">
        <v>25661.0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344309</v>
      </c>
      <c r="D12" s="99">
        <v>243137.0</v>
      </c>
      <c r="E12" s="99">
        <v>73601.0</v>
      </c>
      <c r="F12" s="99">
        <v>27571.0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427609</v>
      </c>
      <c r="D15" s="99">
        <v>106902.0</v>
      </c>
      <c r="E15" s="99">
        <v>320707.0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109500</v>
      </c>
      <c r="D17" s="99">
        <v>38325.0</v>
      </c>
      <c r="E17" s="99">
        <v>38325.0</v>
      </c>
      <c r="F17" s="99">
        <v>32850.0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14251</v>
      </c>
      <c r="D19" s="99">
        <v>0.0</v>
      </c>
      <c r="E19" s="99">
        <v>14251.0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377411</v>
      </c>
      <c r="D20" s="99">
        <v>263702.0</v>
      </c>
      <c r="E20" s="99">
        <v>76991.0</v>
      </c>
      <c r="F20" s="99">
        <v>36718.0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372495</v>
      </c>
      <c r="D21" s="99">
        <v>365474.0</v>
      </c>
      <c r="E21" s="99">
        <v>0.0</v>
      </c>
      <c r="F21" s="99">
        <v>7021.0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547614</v>
      </c>
      <c r="D22" s="99">
        <v>343041.0</v>
      </c>
      <c r="E22" s="99">
        <v>174224.0</v>
      </c>
      <c r="F22" s="99">
        <v>30349.0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382667</v>
      </c>
      <c r="D23" s="99">
        <v>355970.0</v>
      </c>
      <c r="E23" s="99">
        <v>25244.0</v>
      </c>
      <c r="F23" s="99">
        <v>1453.0</v>
      </c>
      <c r="G23" s="43"/>
      <c r="H23" s="43"/>
      <c r="I23" s="43"/>
      <c r="J23" s="43"/>
      <c r="K23" s="43"/>
      <c r="L23" s="43"/>
      <c r="M23" s="43"/>
      <c r="N23" s="43"/>
      <c r="O23" s="43"/>
      <c r="P23" s="43"/>
      <c r="Q23" s="43"/>
      <c r="R23" s="43"/>
      <c r="S23" s="43"/>
      <c r="T23" s="43"/>
      <c r="U23" s="43"/>
      <c r="V23" s="43"/>
      <c r="W23" s="43"/>
      <c r="X23" s="43"/>
      <c r="Y23" s="43"/>
      <c r="Z23" s="43"/>
    </row>
    <row r="24">
      <c r="A24" s="45">
        <v>15.0</v>
      </c>
      <c r="B24" s="46" t="s">
        <v>71</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24156</v>
      </c>
      <c r="D26" s="99">
        <v>6441.0</v>
      </c>
      <c r="E26" s="99">
        <v>15895.0</v>
      </c>
      <c r="F26" s="99">
        <v>1820.0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40990</v>
      </c>
      <c r="D29" s="99">
        <v>0.0</v>
      </c>
      <c r="E29" s="99">
        <v>40990.0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1662538</v>
      </c>
      <c r="D31" s="99">
        <v>1508915.0</v>
      </c>
      <c r="E31" s="99">
        <v>139239.0</v>
      </c>
      <c r="F31" s="99">
        <v>14384.0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209359</v>
      </c>
      <c r="D32" s="99">
        <v>157019.0</v>
      </c>
      <c r="E32" s="99">
        <v>52340.0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1233474</v>
      </c>
      <c r="D34" s="99">
        <v>1147418.0</v>
      </c>
      <c r="E34" s="99">
        <v>81371.0</v>
      </c>
      <c r="F34" s="99">
        <v>4685.0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761703</v>
      </c>
      <c r="D35" s="99">
        <v>761703.0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59061</v>
      </c>
      <c r="D36" s="99">
        <v>53709.0</v>
      </c>
      <c r="E36" s="99">
        <v>2827.0</v>
      </c>
      <c r="F36" s="99">
        <v>2525.0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11381860</v>
      </c>
      <c r="D40" s="104">
        <f t="shared" si="2"/>
        <v>8751717</v>
      </c>
      <c r="E40" s="104">
        <f t="shared" si="2"/>
        <v>2085220</v>
      </c>
      <c r="F40" s="104">
        <f t="shared" si="2"/>
        <v>544923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PLEASE TOUCH MUSEUM</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3659886.0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299270.0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2692188.0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113592.0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208257.0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5.9880278E7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3.515027E7</v>
      </c>
      <c r="E12" s="109">
        <f>D11-D12</f>
        <v>24730008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3174919.0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1279362.0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36157482</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785960.0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617155.0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499900.0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1903015</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2.9229945E7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5024522.0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34254467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36157482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