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<sst xmlns="http://schemas.openxmlformats.org/spreadsheetml/2006/main" count="874" uniqueCount="256">
  <si>
    <t>MONARCH SCHOOL PROJECT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</si>
  <si>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</si>
  <si>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</si>
  <si>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</si>
  <si>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</si>
  <si>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</si>
  <si>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</si>
  <si>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</si>
  <si>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</si>
  <si>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</si>
  <si>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</si>
  <si>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</si>
  <si>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</si>
  <si>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</si>
  <si>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</si>
  <si>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</si>
  <si>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</si>
  <si>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</si>
  <si>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</si>
  <si>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</si>
  <si>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</si>
  <si>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</si>
  <si>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</si>
  <si>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</si>
  <si>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</si>
  <si>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</si>
  <si>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</si>
  <si>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</si>
  <si>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</si>
  <si>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</si>
  <si>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</si>
  <si>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</si>
  <si>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</si>
  <si>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</si>
  <si>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</si>
  <si>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</si>
  <si>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</si>
  <si>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</si>
  <si>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</si>
  <si>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</si>
  <si>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</si>
  <si>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</si>
  <si>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</si>
  <si>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</si>
  <si>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</si>
  <si>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</si>
  <si>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</si>
  <si>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</si>
  <si>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</si>
  <si>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</si>
  <si>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</si>
  <si>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</si>
  <si>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</si>
  <si>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</si>
  <si>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</si>
  <si>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</si>
  <si>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</si>
  <si>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</si>
  <si>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</si>
  <si>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</si>
  <si>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</si>
  <si>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</si>
  <si>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</si>
  <si>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</si>
  <si>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</si>
  <si>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</si>
  <si>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</si>
  <si>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</si>
  <si>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</si>
  <si>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</si>
  <si>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</si>
  <si>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</si>
  <si>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</si>
  <si>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</si>
  <si>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</si>
  <si>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</si>
  <si>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</si>
  <si>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</si>
  <si>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</si>
  <si>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</si>
  <si>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</si>
  <si>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</si>
  <si>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</si>
  <si>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</si>
  <si>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</si>
  <si>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</si>
  <si>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</si>
  <si>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</si>
  <si>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</si>
  <si>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</si>
  <si>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</si>
  <si>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</si>
  <si>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</si>
  <si>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</si>
  <si>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</si>
  <si>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</si>
  <si>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PPP LOAN</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</si>
  <si>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</si>
  <si>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</si>
  <si>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</si>
  <si>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</si>
  <si>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</si>
  <si>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</si>
  <si>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</si>
  <si>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</si>
  <si>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</si>
  <si>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</si>
  <si>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</si>
  <si>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</si>
  <si>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</si>
  <si>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</si>
  <si>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</si>
  <si>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</si>
  <si>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</si>
  <si>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</si>
  <si>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</si>
  <si>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</si>
  <si>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</si>
  <si>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</si>
  <si>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</si>
  <si>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</si>
  <si>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</si>
  <si>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</si>
  <si>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</si>
  <si>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</si>
  <si>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</si>
  <si>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</si>
  <si>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</si>
  <si>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</si>
  <si>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</si>
  <si>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</si>
  <si>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</si>
  <si>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</si>
  <si>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</si>
  <si>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STUDENT ASSISTANCE</t>
  </si>
  <si>
    <t>INSTRUCTIONAL SUPPLIES</t>
  </si>
  <si>
    <t>PROFESSIONAL DEVELOPMEN</t>
  </si>
  <si>
    <t>NUTRITION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</si>
  <si>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</si>
  <si>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</si>
  <si>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</si>
  <si>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</si>
  <si>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</si>
  <si>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</si>
  <si>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</si>
  <si>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</si>
  <si>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</si>
  <si>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</si>
  <si>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</si>
  <si>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</si>
  <si>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</si>
  <si>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</si>
  <si>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</si>
  <si>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</si>
  <si>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</si>
  <si>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</si>
  <si>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</si>
  <si>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</si>
  <si>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</si>
  <si>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</si>
  <si>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</si>
  <si>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</si>
  <si>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</si>
  <si>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</si>
  <si>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</si>
  <si>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</si>
  <si>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</si>
  <si>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</si>
  <si>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</si>
  <si>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</si>
  <si>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</si>
  <si>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</si>
  <si>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</si>
  <si>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</si>
  <si>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</si>
  <si>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</si>
  <si>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</si>
  <si>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</si>
  <si>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</si>
  <si>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</si>
  <si>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</si>
  <si>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</si>
  <si>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</si>
  <si>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</si>
  <si>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</si>
  <si>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</si>
  <si>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</si>
  <si>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</si>
  <si>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</si>
  <si>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</si>
  <si>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</si>
  <si>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</si>
  <si>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</si>
  <si>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</si>
  <si>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</si>
  <si>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</si>
  <si>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</si>
  <si>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</si>
  <si>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</si>
  <si>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</si>
  <si>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</si>
  <si>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</si>
  <si>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</si>
  <si>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</si>
  <si>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</si>
  <si>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</si>
  <si>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</si>
  <si>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</si>
  <si>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</si>
  <si>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</si>
  <si>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</si>
  <si>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</si>
  <si>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</si>
  <si>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</si>
  <si>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</si>
  <si>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</si>
  <si>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</si>
  <si>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</si>
  <si>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</si>
  <si>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</si>
  <si>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</si>
  <si>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</si>
  <si>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</si>
  <si>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</si>
  <si>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</si>
  <si>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</si>
  <si>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</si>
  <si>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</si>
  <si>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</si>
  <si>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</si>
  <si>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</si>
  <si>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</si>
  <si>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</si>
  <si>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</si>
  <si>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</si>
  <si>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</si>
  <si>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</si>
  <si>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</si>
  <si>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 SERVICE GRANT</t>
  </si>
  <si>
    <r>
      <rPr>
        <rFont val="Roboto"/>
        <color rgb="FF000000"/>
        <sz val="10.0"/>
      </rPr>
      <t xml:space="preserve">Gross amount from sales of </t>
    </r>
    <r>
      <rPr>
        <rFont val="Roboto"/>
        <color rgb="FF000000"/>
        <sz val="10.0"/>
      </rPr>
      <t>assets other than inventory</t>
    </r>
  </si>
  <si>
    <t>PPP LOAN FORGIVENESS</t>
  </si>
  <si>
    <t>EMPLOYEE RETENTION CRE</t>
  </si>
  <si>
    <t>OTHER INCOME</t>
  </si>
  <si>
    <t>FACILITY MAINTENANCE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</si>
  <si>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</si>
  <si>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</si>
  <si>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EMPLOYEE RETENTION CRE</t>
  </si>
  <si>
    <t xml:space="preserve"> FACILITY MAINTENANCE</t>
  </si>
  <si>
    <t xml:space="preserve"> INSTRUCTIONAL SUPPLIES</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</si>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</sst>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1" fillId="8" fontId="13" numFmtId="0" xfId="0" applyAlignment="1" applyBorder="1" applyFont="1">
      <alignment readingOrder="0" shrinkToFit="0" wrapText="1"/>
    </xf>
    <xf borderId="0" fillId="0" fontId="27" numFmtId="164" xfId="0" applyFont="1" applyNumberFormat="1"/>
    <xf borderId="1" fillId="8" fontId="13" numFmtId="0" xfId="0" applyAlignment="1" applyBorder="1" applyFont="1">
      <alignment shrinkToFit="0" wrapText="1"/>
    </xf>
    <xf borderId="1" fillId="8" fontId="17" numFmtId="164" xfId="0" applyAlignment="1" applyBorder="1" applyFont="1" applyNumberFormat="1">
      <alignment horizontal="right" readingOrder="0" vertical="bottom"/>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MONARCH SCHOOL PROJECT</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2021'!C40</f>
        <v>5187624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2021'!C31</f>
        <v>89819</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5097805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424817.0833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2021'!E2+'Balance Sheet 2021'!E3</f>
        <v>9969135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23.4668882</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2021'!E30</f>
        <v>7461396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2021'!C40</f>
        <v>5187624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432302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17.2596842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2021'!E13:E15)</f>
        <v>235503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2021'!C40</f>
        <v>5187624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432302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0.5447650022</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24.0116532</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2021'!E2:E7,'Revenues 2021'!F10:F15)</f>
        <v>5068267</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2021'!F44</f>
        <v>7145400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0.7093048675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2021'!C7:C9)</f>
        <v>2999337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2021'!C10:C12)</f>
        <v>564479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3563816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2021'!C40</f>
        <v>5187624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0.6869842533</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2021'!C10:C11)</f>
        <v>327183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2021'!C7:C9)</f>
        <v>2999337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0.1090851078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244</v>
      </c>
      <c r="D41" s="75">
        <f>'Expenses 2021'!D40</f>
        <v>4088311</v>
      </c>
      <c r="E41" s="164">
        <f t="shared" ref="E41:E44" si="1">D41/$D$44</f>
        <v>0.7880893064</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2021'!E40</f>
        <v>580125</v>
      </c>
      <c r="E42" s="164">
        <f t="shared" si="1"/>
        <v>0.1118286522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2021'!F40</f>
        <v>519188</v>
      </c>
      <c r="E43" s="164">
        <f t="shared" si="1"/>
        <v>0.1000820414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5187624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2021'!F9</f>
        <v>6105365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2021'!F40</f>
        <v>519188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11.75944937</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2021'!E2:E10)</f>
        <v>10127245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2021'!E19:E22)</f>
        <v>688693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14.70502096</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2021'!E18</f>
        <v>10858774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MONARCH SCHOOL PROJECT</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866417.0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120000.0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489100.0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4444548.0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118817.0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5920065</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185713.0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185713</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113681.0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21795.0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21795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21795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245</v>
      </c>
      <c r="D26" s="50">
        <v>53020.0</v>
      </c>
      <c r="E26" s="50">
        <v>772.0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53020</v>
      </c>
      <c r="E28" s="75">
        <f t="shared" si="2"/>
        <v>772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53792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1050.0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155457.0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-154407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246</v>
      </c>
      <c r="D39" s="74"/>
      <c r="E39" s="48">
        <v>441072.0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242</v>
      </c>
      <c r="D40" s="74"/>
      <c r="E40" s="48">
        <v>184.0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441256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6581895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MONARCH SCHOOL PROJECT</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95156</v>
      </c>
      <c r="D4" s="99">
        <v>95156.0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254733</v>
      </c>
      <c r="D7" s="99">
        <v>101893.0</v>
      </c>
      <c r="E7" s="99">
        <v>101893.0</v>
      </c>
      <c r="F7" s="99">
        <v>50947.0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4166267</v>
      </c>
      <c r="D9" s="99">
        <v>3260794.0</v>
      </c>
      <c r="E9" s="99">
        <v>335819.0</v>
      </c>
      <c r="F9" s="99">
        <v>569654.0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750742</v>
      </c>
      <c r="D11" s="99">
        <v>551345.0</v>
      </c>
      <c r="E11" s="99">
        <v>101434.0</v>
      </c>
      <c r="F11" s="99">
        <v>97963.0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345512</v>
      </c>
      <c r="D12" s="99">
        <v>272926.0</v>
      </c>
      <c r="E12" s="99">
        <v>23830.0</v>
      </c>
      <c r="F12" s="99">
        <v>48756.0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57</v>
      </c>
      <c r="D15" s="99">
        <v>0.0</v>
      </c>
      <c r="E15" s="99">
        <v>57.0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133051</v>
      </c>
      <c r="D16" s="99">
        <v>0.0</v>
      </c>
      <c r="E16" s="99">
        <v>133051.0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10633</v>
      </c>
      <c r="D19" s="99">
        <v>0.0</v>
      </c>
      <c r="E19" s="99">
        <v>10633.0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431069</v>
      </c>
      <c r="D20" s="99">
        <v>306964.0</v>
      </c>
      <c r="E20" s="99">
        <v>36119.0</v>
      </c>
      <c r="F20" s="99">
        <v>87986.0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118845</v>
      </c>
      <c r="D22" s="99">
        <v>61385.0</v>
      </c>
      <c r="E22" s="99">
        <v>51076.0</v>
      </c>
      <c r="F22" s="99">
        <v>6384.0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148364</v>
      </c>
      <c r="D31" s="99">
        <v>144595.0</v>
      </c>
      <c r="E31" s="99">
        <v>2745.0</v>
      </c>
      <c r="F31" s="99">
        <v>1024.0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48695</v>
      </c>
      <c r="D32" s="99">
        <v>47458.0</v>
      </c>
      <c r="E32" s="99">
        <v>901.0</v>
      </c>
      <c r="F32" s="99">
        <v>336.0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247</v>
      </c>
      <c r="C34" s="98">
        <f t="shared" si="1"/>
        <v>244303</v>
      </c>
      <c r="D34" s="99">
        <v>244303.0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248</v>
      </c>
      <c r="C35" s="98">
        <f t="shared" si="1"/>
        <v>191254</v>
      </c>
      <c r="D35" s="99">
        <v>191254.0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134</v>
      </c>
      <c r="C36" s="98">
        <f t="shared" si="1"/>
        <v>187847</v>
      </c>
      <c r="D36" s="99">
        <v>187847.0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120819</v>
      </c>
      <c r="D37" s="99">
        <v>120819.0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389232</v>
      </c>
      <c r="D38" s="99">
        <v>288515.0</v>
      </c>
      <c r="E38" s="99">
        <v>67124.0</v>
      </c>
      <c r="F38" s="99">
        <v>33593.0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7636579</v>
      </c>
      <c r="D40" s="103">
        <f t="shared" si="2"/>
        <v>5875254</v>
      </c>
      <c r="E40" s="103">
        <f t="shared" si="2"/>
        <v>864682</v>
      </c>
      <c r="F40" s="103">
        <f t="shared" si="2"/>
        <v>896643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MONARCH SCHOOL PROJECT</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254877.0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4379952.0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97276.0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80646.0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910382.0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436956.0</v>
      </c>
      <c r="E12" s="108">
        <f>D11-D12</f>
        <v>473426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4231707.0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465087.0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9982971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568970.0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334608.0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903578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7059723.0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2019670.0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9079393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9982971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MONARCH SCHOOL PROJECT</v>
      </c>
      <c r="B1" s="2">
        <f>'Revenues 2022'!C1</f>
        <v>2022</v>
      </c>
      <c r="C1" s="176"/>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7636579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148364</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7488215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624017.9167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4634829</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7.427397317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7059723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7636579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636381.5833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11.09353756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4231707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7636579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636381.5833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6.64963775</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14.07703507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4444548</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6581895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0.6752687486</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4421000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1096254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5517254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7636579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0.722477172</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750742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4421000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0.1698127121</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249</v>
      </c>
      <c r="D41" s="75">
        <f>'Expenses 2022'!D40</f>
        <v>5875254</v>
      </c>
      <c r="E41" s="164">
        <f t="shared" ref="E41:E44" si="1">D41/$D$44</f>
        <v>0.7693568023</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864682</v>
      </c>
      <c r="E42" s="164">
        <f t="shared" si="1"/>
        <v>0.1132289733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896643</v>
      </c>
      <c r="E43" s="164">
        <f t="shared" si="1"/>
        <v>0.1174142244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7636579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5920065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896643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6.60247724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4812751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568970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8.45870784</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9982971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MONARCH SCHOOL PROJECT</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181</v>
      </c>
      <c r="D5" s="177">
        <f>'Ratios 2020'!D8</f>
        <v>25.69557029</v>
      </c>
      <c r="E5" s="177">
        <f>'Ratios 2021'!D8</f>
        <v>23.4668882</v>
      </c>
      <c r="F5" s="177">
        <f>'Ratios 2022'!D8</f>
        <v>7.427397317</v>
      </c>
      <c r="G5" s="177">
        <f>average(D5:F5)</f>
        <v>18.86328527</v>
      </c>
      <c r="H5" s="149" t="s">
        <v>188</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189</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190</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189</v>
      </c>
      <c r="D10" s="148">
        <f>'Ratios 2020'!D14</f>
        <v>22.04226729</v>
      </c>
      <c r="E10" s="148">
        <f>'Ratios 2021'!D14</f>
        <v>17.2596842</v>
      </c>
      <c r="F10" s="148">
        <f>'Ratios 2022'!D14</f>
        <v>11.09353756</v>
      </c>
      <c r="G10" s="177">
        <f>average(D10:F10)</f>
        <v>16.79849635</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197</v>
      </c>
      <c r="D15" s="180">
        <f>'Ratios 2020'!D20</f>
        <v>0.7484237378</v>
      </c>
      <c r="E15" s="180">
        <f>'Ratios 2021'!D20</f>
        <v>0.5447650022</v>
      </c>
      <c r="F15" s="180">
        <f>'Ratios 2022'!D20</f>
        <v>6.64963775</v>
      </c>
      <c r="G15" s="177">
        <f>average(D15:F15)</f>
        <v>2.64760883</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2020'!D26</f>
        <v>0.7127395235</v>
      </c>
      <c r="E20" s="162">
        <f>'Ratios 2021'!D26</f>
        <v>0.7093048675</v>
      </c>
      <c r="F20" s="162">
        <f>'Ratios 2022'!D26</f>
        <v>0.6752687486</v>
      </c>
      <c r="G20" s="181">
        <f>average(D20:F20)</f>
        <v>0.6991043798</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2020'!D33</f>
        <v>0.6372689252</v>
      </c>
      <c r="E25" s="162">
        <f>'Ratios 2021'!D33</f>
        <v>0.6869842533</v>
      </c>
      <c r="F25" s="162">
        <f>'Ratios 2022'!D33</f>
        <v>0.722477172</v>
      </c>
      <c r="G25" s="181">
        <f>average(D25:F25)</f>
        <v>0.6822434502</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2020'!D38</f>
        <v>0.1384177639</v>
      </c>
      <c r="E30" s="162">
        <f>'Ratios 2021'!D38</f>
        <v>0.1090851078</v>
      </c>
      <c r="F30" s="162">
        <f>'Ratios 2022'!D38</f>
        <v>0.1698127121</v>
      </c>
      <c r="G30" s="181">
        <f>average(D30:F30)</f>
        <v>0.1391051946</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2020'!E41</f>
        <v>0.8155700514</v>
      </c>
      <c r="E35" s="162">
        <f>'Ratios 2021'!E41</f>
        <v>0.7880893064</v>
      </c>
      <c r="F35" s="162">
        <f>'Ratios 2022'!E41</f>
        <v>0.7693568023</v>
      </c>
      <c r="G35" s="181">
        <f t="shared" ref="G35:G37" si="1">average(D35:F35)</f>
        <v>0.7910053867</v>
      </c>
      <c r="H35" s="181"/>
      <c r="I35" s="43"/>
      <c r="J35" s="43"/>
      <c r="K35" s="43"/>
      <c r="L35" s="43"/>
      <c r="M35" s="43"/>
      <c r="N35" s="43"/>
      <c r="O35" s="43"/>
      <c r="P35" s="43"/>
      <c r="Q35" s="43"/>
      <c r="R35" s="43"/>
      <c r="S35" s="43"/>
      <c r="T35" s="43"/>
      <c r="U35" s="43"/>
      <c r="V35" s="43"/>
      <c r="W35" s="43"/>
      <c r="X35" s="43"/>
      <c r="Y35" s="43"/>
    </row>
    <row r="36">
      <c r="A36" s="138"/>
      <c r="B36" s="52"/>
      <c r="C36" s="147" t="s">
        <v>218</v>
      </c>
      <c r="D36" s="162">
        <f>'Ratios 2020'!E42</f>
        <v>0.09624223901</v>
      </c>
      <c r="E36" s="162">
        <f>'Ratios 2021'!E42</f>
        <v>0.1118286522</v>
      </c>
      <c r="F36" s="162">
        <f>'Ratios 2022'!E42</f>
        <v>0.1132289733</v>
      </c>
      <c r="G36" s="181">
        <f t="shared" si="1"/>
        <v>0.1070999548</v>
      </c>
      <c r="H36" s="181"/>
      <c r="I36" s="43"/>
      <c r="J36" s="43"/>
      <c r="K36" s="43"/>
      <c r="L36" s="43"/>
      <c r="M36" s="43"/>
      <c r="N36" s="43"/>
      <c r="O36" s="43"/>
      <c r="P36" s="43"/>
      <c r="Q36" s="43"/>
      <c r="R36" s="43"/>
      <c r="S36" s="43"/>
      <c r="T36" s="43"/>
      <c r="U36" s="43"/>
      <c r="V36" s="43"/>
      <c r="W36" s="43"/>
      <c r="X36" s="43"/>
      <c r="Y36" s="43"/>
    </row>
    <row r="37">
      <c r="A37" s="138"/>
      <c r="B37" s="182"/>
      <c r="C37" s="147" t="s">
        <v>219</v>
      </c>
      <c r="D37" s="162">
        <f>'Ratios 2020'!E43</f>
        <v>0.08818770957</v>
      </c>
      <c r="E37" s="162">
        <f>'Ratios 2021'!E43</f>
        <v>0.1000820414</v>
      </c>
      <c r="F37" s="162">
        <f>'Ratios 2022'!E43</f>
        <v>0.1174142244</v>
      </c>
      <c r="G37" s="181">
        <f t="shared" si="1"/>
        <v>0.1018946584</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2020'!D49</f>
        <v>11.51701123</v>
      </c>
      <c r="E42" s="165">
        <f>'Ratios 2021'!D49</f>
        <v>11.75944937</v>
      </c>
      <c r="F42" s="165">
        <f>'Ratios 2022'!D49</f>
        <v>6.60247724</v>
      </c>
      <c r="G42" s="183">
        <f>average(D42:F42)</f>
        <v>9.959645947</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2020'!D54</f>
        <v>23.31638063</v>
      </c>
      <c r="E47" s="148">
        <f>'Ratios 2021'!D54</f>
        <v>14.70502096</v>
      </c>
      <c r="F47" s="148">
        <f>'Ratios 2022'!D54</f>
        <v>8.45870784</v>
      </c>
      <c r="G47" s="177">
        <f>average(D47:F47)</f>
        <v>15.49336981</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236</v>
      </c>
      <c r="D52" s="184">
        <f>'Ratios 2020'!D59</f>
        <v>0.04950711401</v>
      </c>
      <c r="E52" s="184">
        <f>'Ratios 2021'!D59</f>
        <v>0</v>
      </c>
      <c r="F52" s="184">
        <f>'Ratios 2022'!D59</f>
        <v>0</v>
      </c>
      <c r="G52" s="185">
        <f>average(D52:F52)</f>
        <v>0.01650237134</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MONARCH SCHOOL PROJECT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MONARCH SCHOOL PROJECT</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529910.0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240000.0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3281740.0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144416.0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4051650</v>
      </c>
      <c r="G9" s="58"/>
      <c r="H9" s="58"/>
      <c r="I9" s="58"/>
      <c r="J9" s="58"/>
      <c r="K9" s="58"/>
      <c r="L9" s="58"/>
      <c r="M9" s="58"/>
      <c r="N9" s="58"/>
      <c r="O9" s="58"/>
      <c r="P9" s="58"/>
      <c r="Q9" s="58"/>
      <c r="R9" s="58"/>
      <c r="S9" s="58"/>
      <c r="T9" s="58"/>
      <c r="U9" s="58"/>
      <c r="V9" s="58"/>
      <c r="W9" s="58"/>
      <c r="X9" s="58"/>
      <c r="Y9" s="58"/>
      <c r="Z9" s="58"/>
    </row>
    <row r="10">
      <c r="A10" s="44" t="s">
        <v>62</v>
      </c>
      <c r="B10" s="59" t="s">
        <v>63</v>
      </c>
      <c r="C10" s="60">
        <v>0.0</v>
      </c>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v>0.0</v>
      </c>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86711.0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2889.0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-2889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-2889</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61955.0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35634.0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26321</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442610.0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442610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4604403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MONARCH SCHOOL PROJECT</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43836</v>
      </c>
      <c r="D4" s="99">
        <v>43836.0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487339</v>
      </c>
      <c r="D7" s="99">
        <v>400263.0</v>
      </c>
      <c r="E7" s="99">
        <v>43538.0</v>
      </c>
      <c r="F7" s="99">
        <v>43538.0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1600984</v>
      </c>
      <c r="D9" s="99">
        <v>1219203.0</v>
      </c>
      <c r="E9" s="99">
        <v>179398.0</v>
      </c>
      <c r="F9" s="99">
        <v>202383.0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289061</v>
      </c>
      <c r="D11" s="99">
        <v>215796.0</v>
      </c>
      <c r="E11" s="99">
        <v>55887.0</v>
      </c>
      <c r="F11" s="99">
        <v>17378.0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164799</v>
      </c>
      <c r="D12" s="99">
        <v>129086.0</v>
      </c>
      <c r="E12" s="99">
        <v>16420.0</v>
      </c>
      <c r="F12" s="99">
        <v>19293.0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25992</v>
      </c>
      <c r="D16" s="99">
        <v>0.0</v>
      </c>
      <c r="E16" s="99">
        <v>25992.0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156616</v>
      </c>
      <c r="D20" s="99">
        <v>75524.0</v>
      </c>
      <c r="E20" s="99">
        <v>31542.0</v>
      </c>
      <c r="F20" s="99">
        <v>49550.0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44204</v>
      </c>
      <c r="D22" s="99">
        <v>32430.0</v>
      </c>
      <c r="E22" s="99">
        <v>11454.0</v>
      </c>
      <c r="F22" s="99">
        <v>320.0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54522</v>
      </c>
      <c r="D31" s="99">
        <v>53137.0</v>
      </c>
      <c r="E31" s="99">
        <v>1009.0</v>
      </c>
      <c r="F31" s="99">
        <v>376.0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48911</v>
      </c>
      <c r="D32" s="99">
        <v>47669.0</v>
      </c>
      <c r="E32" s="99">
        <v>905.0</v>
      </c>
      <c r="F32" s="99">
        <v>337.0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824205</v>
      </c>
      <c r="D34" s="99">
        <v>824205.0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97726</v>
      </c>
      <c r="D35" s="99">
        <v>97726.0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41074</v>
      </c>
      <c r="D36" s="99">
        <v>32038.0</v>
      </c>
      <c r="E36" s="99">
        <v>4643.0</v>
      </c>
      <c r="F36" s="99">
        <v>4393.0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27383</v>
      </c>
      <c r="D37" s="99">
        <v>27383.0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82532</v>
      </c>
      <c r="D38" s="99">
        <v>55163.0</v>
      </c>
      <c r="E38" s="99">
        <v>13140.0</v>
      </c>
      <c r="F38" s="99">
        <v>14229.0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3989184</v>
      </c>
      <c r="D40" s="103">
        <f t="shared" si="2"/>
        <v>3253459</v>
      </c>
      <c r="E40" s="103">
        <f t="shared" si="2"/>
        <v>383928</v>
      </c>
      <c r="F40" s="103">
        <f t="shared" si="2"/>
        <v>351797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MONARCH SCHOOL PROJECT</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199290.0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8225992.0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3036.0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115993.0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341083.0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226773.0</v>
      </c>
      <c r="E12" s="108">
        <f>D11-D12</f>
        <v>114310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248800.0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16448.0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8923869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331451.0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35000.0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441795.0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808246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7327555.0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788068.0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8115623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8923869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MONARCH SCHOOL PROJECT</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2020'!C40</f>
        <v>3989184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2020'!C31</f>
        <v>54522</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3934662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327888.5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2020'!E2+'Balance Sheet 2020'!E3</f>
        <v>8425282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25.69557029</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2020'!E30</f>
        <v>7327555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2020'!C40</f>
        <v>3989184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332432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22.04226729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2020'!E13:E15)</f>
        <v>248800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2020'!C40</f>
        <v>3989184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332432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0.7484237378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26.44399403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2020'!E2:E7,'Revenues 2020'!F10:F15)</f>
        <v>3281740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2020'!F44</f>
        <v>4604403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0.7127395235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2020'!C7:C9)</f>
        <v>2088323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2020'!C10:C12)</f>
        <v>453860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2542183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2020'!C40</f>
        <v>3989184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0.6372689252</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2020'!C10:C11)</f>
        <v>289061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2020'!C7:C9)</f>
        <v>2088323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0.1384177639</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2020'!D40</f>
        <v>3253459</v>
      </c>
      <c r="E41" s="164">
        <f t="shared" ref="E41:E44" si="1">D41/$D$44</f>
        <v>0.8155700514</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2020'!E40</f>
        <v>383928</v>
      </c>
      <c r="E42" s="164">
        <f t="shared" si="1"/>
        <v>0.09624223901</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2020'!F40</f>
        <v>351797</v>
      </c>
      <c r="E43" s="164">
        <f t="shared" si="1"/>
        <v>0.08818770957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3989184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2020'!F9</f>
        <v>4051650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2020'!F40</f>
        <v>351797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11.51701123</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2020'!E2:E10)</f>
        <v>8544311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2020'!E19:E22)</f>
        <v>366451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23.31638063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2020'!E25:E26)</f>
        <v>441795</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2020'!E18</f>
        <v>8923869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0.04950711401</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MONARCH SCHOOL PROJECT</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797098.0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240000.0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5068267.0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81784.0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6105365</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168099.0</v>
      </c>
      <c r="G10" s="171"/>
      <c r="H10" s="43"/>
      <c r="I10" s="43"/>
      <c r="J10" s="43"/>
      <c r="K10" s="43"/>
      <c r="L10" s="43"/>
      <c r="M10" s="43"/>
      <c r="N10" s="43"/>
      <c r="O10" s="43"/>
      <c r="P10" s="43"/>
      <c r="Q10" s="43"/>
      <c r="R10" s="43"/>
      <c r="S10" s="43"/>
      <c r="T10" s="43"/>
      <c r="U10" s="43"/>
      <c r="V10" s="43"/>
      <c r="W10" s="43"/>
      <c r="X10" s="43"/>
      <c r="Y10" s="43"/>
      <c r="Z10" s="43"/>
    </row>
    <row r="11">
      <c r="A11" s="49"/>
      <c r="B11" s="45" t="s">
        <v>48</v>
      </c>
      <c r="C11" s="172"/>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172"/>
      <c r="D12" s="61"/>
      <c r="E12" s="61"/>
      <c r="F12" s="62">
        <v>0.0</v>
      </c>
      <c r="G12" s="171"/>
      <c r="H12" s="43"/>
      <c r="I12" s="173"/>
      <c r="J12" s="43"/>
      <c r="K12" s="43"/>
      <c r="L12" s="43"/>
      <c r="M12" s="43"/>
      <c r="N12" s="43"/>
      <c r="O12" s="43"/>
      <c r="P12" s="43"/>
      <c r="Q12" s="43"/>
      <c r="R12" s="43"/>
      <c r="S12" s="43"/>
      <c r="T12" s="43"/>
      <c r="U12" s="43"/>
      <c r="V12" s="43"/>
      <c r="W12" s="43"/>
      <c r="X12" s="43"/>
      <c r="Y12" s="43"/>
      <c r="Z12" s="43"/>
    </row>
    <row r="13">
      <c r="A13" s="49"/>
      <c r="B13" s="45" t="s">
        <v>52</v>
      </c>
      <c r="C13" s="172"/>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168099</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30852.0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9083.0</v>
      </c>
      <c r="E27" s="50">
        <v>609.0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-9083</v>
      </c>
      <c r="E28" s="75">
        <f t="shared" si="2"/>
        <v>-609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-9692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116819.0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131317.0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-14498</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240</v>
      </c>
      <c r="D39" s="74"/>
      <c r="E39" s="48">
        <v>441795.0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241</v>
      </c>
      <c r="D40" s="74"/>
      <c r="E40" s="48">
        <v>418525.0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242</v>
      </c>
      <c r="D41" s="74"/>
      <c r="E41" s="48">
        <v>4954.0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865274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7145400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MONARCH SCHOOL PROJECT</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48843</v>
      </c>
      <c r="D4" s="99">
        <v>48843.0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508461</v>
      </c>
      <c r="D7" s="99">
        <v>415499.0</v>
      </c>
      <c r="E7" s="99">
        <v>46481.0</v>
      </c>
      <c r="F7" s="99">
        <v>46481.0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2490876</v>
      </c>
      <c r="D9" s="99">
        <v>1880418.0</v>
      </c>
      <c r="E9" s="99">
        <v>315153.0</v>
      </c>
      <c r="F9" s="99">
        <v>295305.0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327183</v>
      </c>
      <c r="D11" s="99">
        <v>245525.0</v>
      </c>
      <c r="E11" s="99">
        <v>47680.0</v>
      </c>
      <c r="F11" s="99">
        <v>33978.0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237296</v>
      </c>
      <c r="D12" s="99">
        <v>185306.0</v>
      </c>
      <c r="E12" s="99">
        <v>26391.0</v>
      </c>
      <c r="F12" s="99">
        <v>25599.0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968</v>
      </c>
      <c r="D19" s="99">
        <v>0.0</v>
      </c>
      <c r="E19" s="99">
        <v>968.0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625151</v>
      </c>
      <c r="D20" s="99">
        <v>472343.0</v>
      </c>
      <c r="E20" s="99">
        <v>94752.0</v>
      </c>
      <c r="F20" s="99">
        <v>58056.0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40308</v>
      </c>
      <c r="D22" s="99">
        <v>24201.0</v>
      </c>
      <c r="E22" s="99">
        <v>15673.0</v>
      </c>
      <c r="F22" s="99">
        <v>434.0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89819</v>
      </c>
      <c r="D31" s="99">
        <v>87537.0</v>
      </c>
      <c r="E31" s="99">
        <v>1662.0</v>
      </c>
      <c r="F31" s="99">
        <v>620.0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43344</v>
      </c>
      <c r="D32" s="99">
        <v>42243.0</v>
      </c>
      <c r="E32" s="99">
        <v>802.0</v>
      </c>
      <c r="F32" s="99">
        <v>299.0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243</v>
      </c>
      <c r="C34" s="98">
        <f t="shared" si="1"/>
        <v>166236</v>
      </c>
      <c r="D34" s="99">
        <v>166236.0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159890</v>
      </c>
      <c r="D35" s="99">
        <v>159890.0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114201</v>
      </c>
      <c r="D36" s="99">
        <v>114201.0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104475</v>
      </c>
      <c r="D37" s="99">
        <v>104475.0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230573</v>
      </c>
      <c r="D38" s="99">
        <v>141594.0</v>
      </c>
      <c r="E38" s="99">
        <v>30563.0</v>
      </c>
      <c r="F38" s="99">
        <v>58416.0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5187624</v>
      </c>
      <c r="D40" s="103">
        <f t="shared" si="2"/>
        <v>4088311</v>
      </c>
      <c r="E40" s="103">
        <f t="shared" si="2"/>
        <v>580125</v>
      </c>
      <c r="F40" s="103">
        <f t="shared" si="2"/>
        <v>519188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MONARCH SCHOOL PROJECT</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228535.0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9740600.0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65633.0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92477.0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809051.0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313025.0</v>
      </c>
      <c r="E12" s="108">
        <f>D11-D12</f>
        <v>496026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235503.0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10858774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688693.0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100317.0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789010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7461396.0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2608368.0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10069764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10858774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