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<sst xmlns="http://schemas.openxmlformats.org/spreadsheetml/2006/main" count="877" uniqueCount="252">
  <si>
    <t>ASSOCIATION OF COLLEGIATE CONFERENCE AND EVENTS DIRECTORS - INTERNATIONAL</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</si>
  <si>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</si>
  <si>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</si>
  <si>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</si>
  <si>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</si>
  <si>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</si>
  <si>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</si>
  <si>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</si>
  <si>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</si>
  <si>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</si>
  <si>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</si>
  <si>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</si>
  <si>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</si>
  <si>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</si>
  <si>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</si>
  <si>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</si>
  <si>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</si>
  <si>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</si>
  <si>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</si>
  <si>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</si>
  <si>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</si>
  <si>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</si>
  <si>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</si>
  <si>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</si>
  <si>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</si>
  <si>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</si>
  <si>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</si>
  <si>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</si>
  <si>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</si>
  <si>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</si>
  <si>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</si>
  <si>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</si>
  <si>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</si>
  <si>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</si>
  <si>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</si>
  <si>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</si>
  <si>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</si>
  <si>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</si>
  <si>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</si>
  <si>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</si>
  <si>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</si>
  <si>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</si>
  <si>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</si>
  <si>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</si>
  <si>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</si>
  <si>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</si>
  <si>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</si>
  <si>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</si>
  <si>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</si>
  <si>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</si>
  <si>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</si>
  <si>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</si>
  <si>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</si>
  <si>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</si>
  <si>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</si>
  <si>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</si>
  <si>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</si>
  <si>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</si>
  <si>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</si>
  <si>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</si>
  <si>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</si>
  <si>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</si>
  <si>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</si>
  <si>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</si>
  <si>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CONFERENCE REVENUE</t>
  </si>
  <si>
    <t>MEMBERSHIP DUES</t>
  </si>
  <si>
    <t>PROGRAM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</si>
  <si>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</si>
  <si>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</si>
  <si>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</si>
  <si>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</si>
  <si>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</si>
  <si>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</si>
  <si>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</si>
  <si>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</si>
  <si>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</si>
  <si>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</si>
  <si>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</si>
  <si>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</si>
  <si>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</si>
  <si>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</si>
  <si>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</si>
  <si>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</si>
  <si>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</si>
  <si>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</si>
  <si>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</si>
  <si>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</si>
  <si>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</si>
  <si>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</si>
  <si>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</si>
  <si>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</si>
  <si>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</si>
  <si>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</si>
  <si>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</si>
  <si>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</si>
  <si>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</si>
  <si>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</si>
  <si>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</si>
  <si>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</si>
  <si>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</si>
  <si>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</si>
  <si>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</si>
  <si>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</si>
  <si>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</si>
  <si>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</si>
  <si>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</si>
  <si>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</si>
  <si>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</si>
  <si>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</si>
  <si>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</si>
  <si>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</si>
  <si>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</si>
  <si>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</si>
  <si>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</si>
  <si>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</si>
  <si>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</si>
  <si>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</si>
  <si>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</si>
  <si>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</si>
  <si>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</si>
  <si>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</si>
  <si>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</si>
  <si>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</si>
  <si>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</si>
  <si>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</si>
  <si>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</si>
  <si>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</si>
  <si>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</si>
  <si>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</si>
  <si>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</si>
  <si>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</si>
  <si>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</si>
  <si>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</si>
  <si>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</si>
  <si>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</si>
  <si>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</si>
  <si>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ANNUAL CONFERENCE</t>
  </si>
  <si>
    <t>BANK FEES</t>
  </si>
  <si>
    <t>TRAININGS AND FORUMS</t>
  </si>
  <si>
    <t>REGIONAL/MEMBER SUPPORT</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</si>
  <si>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</si>
  <si>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</si>
  <si>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</si>
  <si>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</si>
  <si>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</si>
  <si>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</si>
  <si>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</si>
  <si>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</si>
  <si>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</si>
  <si>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</si>
  <si>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</si>
  <si>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</si>
  <si>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</si>
  <si>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</si>
  <si>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</si>
  <si>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</si>
  <si>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</si>
  <si>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</si>
  <si>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</si>
  <si>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</si>
  <si>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</si>
  <si>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</si>
  <si>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</si>
  <si>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</si>
  <si>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</si>
  <si>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</si>
  <si>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</si>
  <si>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</si>
  <si>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</si>
  <si>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</si>
  <si>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</si>
  <si>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</si>
  <si>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</si>
  <si>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</si>
  <si>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</si>
  <si>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</si>
  <si>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</si>
  <si>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</si>
  <si>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</si>
  <si>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</si>
  <si>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</si>
  <si>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</si>
  <si>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</si>
  <si>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</si>
  <si>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</si>
  <si>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</si>
  <si>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</si>
  <si>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</si>
  <si>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</si>
  <si>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</si>
  <si>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</si>
  <si>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</si>
  <si>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</si>
  <si>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</si>
  <si>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</si>
  <si>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</si>
  <si>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</si>
  <si>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</si>
  <si>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</si>
  <si>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</si>
  <si>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</si>
  <si>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</si>
  <si>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</si>
  <si>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</si>
  <si>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</si>
  <si>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</si>
  <si>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</si>
  <si>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</si>
  <si>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</si>
  <si>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</si>
  <si>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</si>
  <si>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</si>
  <si>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</si>
  <si>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</si>
  <si>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</si>
  <si>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</si>
  <si>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</si>
  <si>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</si>
  <si>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</si>
  <si>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</si>
  <si>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</si>
  <si>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</si>
  <si>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</si>
  <si>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</si>
  <si>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</si>
  <si>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</si>
  <si>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</si>
  <si>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</si>
  <si>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</si>
  <si>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</si>
  <si>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</si>
  <si>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</si>
  <si>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</si>
  <si>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</si>
  <si>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</si>
  <si>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</si>
  <si>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</si>
  <si>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</si>
  <si>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</si>
  <si>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</si>
  <si>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</si>
  <si>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MISCELLANEOUS INCOME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</si>
  <si>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</si>
  <si>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</si>
  <si>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MISCELLANEOUS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</si>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</sst>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ASSOCIATION OF COLLEGIATE CONFERENCE AND EVENTS DIRECTORS - INTERNATIONAL</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839814</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839814</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69984.5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240264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3.433103044</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596604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839814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69984.5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8.52480192</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503676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839814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69984.5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7.196965042</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10.63006809</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409418</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795201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0.5148610226</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370011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104858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474869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839814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0.5654454439</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75092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370011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0.2029453178</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242</v>
      </c>
      <c r="D41" s="75">
        <f>'Expenses 2023'!D40</f>
        <v>581955</v>
      </c>
      <c r="E41" s="164">
        <f t="shared" ref="E41:E44" si="1">D41/$D$44</f>
        <v>0.6929570119</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257859</v>
      </c>
      <c r="E42" s="164">
        <f t="shared" si="1"/>
        <v>0.3070429881</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839814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258717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184415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1.402906488</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781019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ASSOCIATION OF COLLEGIATE CONFERENCE AND EVENTS DIRECTORS - INTERNATIONAL</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374622.0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320823.0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41861.0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737306</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16156.0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243</v>
      </c>
      <c r="D26" s="50">
        <v>16937.0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16937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16937</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241</v>
      </c>
      <c r="D39" s="74"/>
      <c r="E39" s="48">
        <v>1051.0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1051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771450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ASSOCIATION OF COLLEGIATE CONFERENCE AND EVENTS DIRECTORS - INTERNATIONAL</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126043</v>
      </c>
      <c r="D7" s="99">
        <v>37813.0</v>
      </c>
      <c r="E7" s="99">
        <v>88230.0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251128</v>
      </c>
      <c r="D9" s="99">
        <v>178301.0</v>
      </c>
      <c r="E9" s="99">
        <v>72827.0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35841</v>
      </c>
      <c r="D10" s="99">
        <v>0.0</v>
      </c>
      <c r="E10" s="99">
        <v>35841.0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42559</v>
      </c>
      <c r="D11" s="99">
        <v>0.0</v>
      </c>
      <c r="E11" s="99">
        <v>42559.0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30552</v>
      </c>
      <c r="D12" s="99">
        <v>14665.0</v>
      </c>
      <c r="E12" s="99">
        <v>15887.0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6550</v>
      </c>
      <c r="D16" s="99">
        <v>0.0</v>
      </c>
      <c r="E16" s="99">
        <v>6550.0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125</v>
      </c>
      <c r="D21" s="99">
        <v>125.0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3218</v>
      </c>
      <c r="D22" s="99">
        <v>0.0</v>
      </c>
      <c r="E22" s="99">
        <v>3218.0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27587</v>
      </c>
      <c r="D23" s="99">
        <v>15753.0</v>
      </c>
      <c r="E23" s="99">
        <v>11834.0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2302</v>
      </c>
      <c r="D25" s="99">
        <v>0.0</v>
      </c>
      <c r="E25" s="99">
        <v>2302.0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4070</v>
      </c>
      <c r="D26" s="99">
        <v>0.0</v>
      </c>
      <c r="E26" s="99">
        <v>4070.0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19124</v>
      </c>
      <c r="D28" s="99">
        <v>1075.0</v>
      </c>
      <c r="E28" s="99">
        <v>18049.0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866</v>
      </c>
      <c r="D31" s="99">
        <v>0.0</v>
      </c>
      <c r="E31" s="99">
        <v>866.0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3473</v>
      </c>
      <c r="D32" s="99">
        <v>0.0</v>
      </c>
      <c r="E32" s="99">
        <v>3473.0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219341</v>
      </c>
      <c r="D34" s="99">
        <v>219341.0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24950</v>
      </c>
      <c r="D35" s="99">
        <v>0.0</v>
      </c>
      <c r="E35" s="99">
        <v>24950.0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75" t="s">
        <v>138</v>
      </c>
      <c r="C36" s="98">
        <f t="shared" si="1"/>
        <v>14770</v>
      </c>
      <c r="D36" s="99">
        <v>14770.0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10378</v>
      </c>
      <c r="D37" s="99">
        <v>0.0</v>
      </c>
      <c r="E37" s="99">
        <v>10378.0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5390</v>
      </c>
      <c r="D38" s="99">
        <v>3646.0</v>
      </c>
      <c r="E38" s="99">
        <v>1744.0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828267</v>
      </c>
      <c r="D40" s="103">
        <f t="shared" si="2"/>
        <v>485489</v>
      </c>
      <c r="E40" s="103">
        <f t="shared" si="2"/>
        <v>342778</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ASSOCIATION OF COLLEGIATE CONFERENCE AND EVENTS DIRECTORS - INTERNATIONAL</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45575.0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129334.0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5073.0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3846.0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3996.0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2262.0</v>
      </c>
      <c r="E12" s="108">
        <f>D11-D12</f>
        <v>1734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563922.0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20779.0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770263</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35711.0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163311.0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199022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571241.0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571241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770263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ASSOCIATION OF COLLEGIATE CONFERENCE AND EVENTS DIRECTORS - INTERNATIONAL</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828267</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866</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827401</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68950.08333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174909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2.536748203</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571241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828267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69022.25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8.276186302</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563922</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828267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69022.25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8.170148032</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10.70689624</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374622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771450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0.485607622</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377171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108952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486123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828267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0.5869158134</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78400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377171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0.2078632769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245</v>
      </c>
      <c r="D41" s="75">
        <f>'Expenses 2024'!D40</f>
        <v>485489</v>
      </c>
      <c r="E41" s="164">
        <f t="shared" ref="E41:E44" si="1">D41/$D$44</f>
        <v>0.5861503597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342778</v>
      </c>
      <c r="E42" s="164">
        <f t="shared" si="1"/>
        <v>0.4138496403</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828267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183828</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199022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0.9236566812</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770263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ASSOCIATION OF COLLEGIATE CONFERENCE AND EVENTS DIRECTORS - INTERNATIONAL</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183</v>
      </c>
      <c r="D5" s="177">
        <f>'Ratios 2022'!D8</f>
        <v>4.408356664</v>
      </c>
      <c r="E5" s="177">
        <f>'Ratios 2023'!D8</f>
        <v>3.433103044</v>
      </c>
      <c r="F5" s="177">
        <f>'Ratios 2024'!D8</f>
        <v>2.536748203</v>
      </c>
      <c r="G5" s="177">
        <f>average(D5:F5)</f>
        <v>3.459402637</v>
      </c>
      <c r="H5" s="149" t="s">
        <v>190</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191</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192</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191</v>
      </c>
      <c r="D10" s="148">
        <f>'Ratios 2022'!D14</f>
        <v>8.472628926</v>
      </c>
      <c r="E10" s="148">
        <f>'Ratios 2023'!D14</f>
        <v>8.52480192</v>
      </c>
      <c r="F10" s="148">
        <f>'Ratios 2024'!D14</f>
        <v>8.276186302</v>
      </c>
      <c r="G10" s="177">
        <f>average(D10:F10)</f>
        <v>8.42453905</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199</v>
      </c>
      <c r="D15" s="180">
        <f>'Ratios 2022'!D20</f>
        <v>6.288098883</v>
      </c>
      <c r="E15" s="180">
        <f>'Ratios 2023'!D20</f>
        <v>7.196965042</v>
      </c>
      <c r="F15" s="180">
        <f>'Ratios 2024'!D20</f>
        <v>8.170148032</v>
      </c>
      <c r="G15" s="177">
        <f>average(D15:F15)</f>
        <v>7.218403986</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0.4594678913</v>
      </c>
      <c r="E20" s="162">
        <f>'Ratios 2023'!D26</f>
        <v>0.5148610226</v>
      </c>
      <c r="F20" s="162">
        <f>'Ratios 2024'!D26</f>
        <v>0.485607622</v>
      </c>
      <c r="G20" s="181">
        <f>average(D20:F20)</f>
        <v>0.4866455119</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0.4292849662</v>
      </c>
      <c r="E25" s="162">
        <f>'Ratios 2023'!D33</f>
        <v>0.5654454439</v>
      </c>
      <c r="F25" s="162">
        <f>'Ratios 2024'!D33</f>
        <v>0.5869158134</v>
      </c>
      <c r="G25" s="181">
        <f>average(D25:F25)</f>
        <v>0.5272154078</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0.2778837589</v>
      </c>
      <c r="E30" s="162">
        <f>'Ratios 2023'!D38</f>
        <v>0.2029453178</v>
      </c>
      <c r="F30" s="162">
        <f>'Ratios 2024'!D38</f>
        <v>0.2078632769</v>
      </c>
      <c r="G30" s="181">
        <f>average(D30:F30)</f>
        <v>0.2295641179</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0.690217629</v>
      </c>
      <c r="E35" s="162">
        <f>'Ratios 2023'!E41</f>
        <v>0.6929570119</v>
      </c>
      <c r="F35" s="162">
        <f>'Ratios 2024'!E41</f>
        <v>0.5861503597</v>
      </c>
      <c r="G35" s="181">
        <f t="shared" ref="G35:G37" si="1">average(D35:F35)</f>
        <v>0.6564416669</v>
      </c>
      <c r="H35" s="181"/>
      <c r="I35" s="43"/>
      <c r="J35" s="43"/>
      <c r="K35" s="43"/>
      <c r="L35" s="43"/>
      <c r="M35" s="43"/>
      <c r="N35" s="43"/>
      <c r="O35" s="43"/>
      <c r="P35" s="43"/>
      <c r="Q35" s="43"/>
      <c r="R35" s="43"/>
      <c r="S35" s="43"/>
      <c r="T35" s="43"/>
      <c r="U35" s="43"/>
      <c r="V35" s="43"/>
      <c r="W35" s="43"/>
      <c r="X35" s="43"/>
      <c r="Y35" s="43"/>
    </row>
    <row r="36">
      <c r="A36" s="138"/>
      <c r="B36" s="52"/>
      <c r="C36" s="147" t="s">
        <v>220</v>
      </c>
      <c r="D36" s="162">
        <f>'Ratios 2022'!E42</f>
        <v>0.309782371</v>
      </c>
      <c r="E36" s="162">
        <f>'Ratios 2023'!E42</f>
        <v>0.3070429881</v>
      </c>
      <c r="F36" s="162">
        <f>'Ratios 2024'!E42</f>
        <v>0.4138496403</v>
      </c>
      <c r="G36" s="181">
        <f t="shared" si="1"/>
        <v>0.3435583331</v>
      </c>
      <c r="H36" s="181"/>
      <c r="I36" s="43"/>
      <c r="J36" s="43"/>
      <c r="K36" s="43"/>
      <c r="L36" s="43"/>
      <c r="M36" s="43"/>
      <c r="N36" s="43"/>
      <c r="O36" s="43"/>
      <c r="P36" s="43"/>
      <c r="Q36" s="43"/>
      <c r="R36" s="43"/>
      <c r="S36" s="43"/>
      <c r="T36" s="43"/>
      <c r="U36" s="43"/>
      <c r="V36" s="43"/>
      <c r="W36" s="43"/>
      <c r="X36" s="43"/>
      <c r="Y36" s="43"/>
    </row>
    <row r="37">
      <c r="A37" s="138"/>
      <c r="B37" s="182"/>
      <c r="C37" s="147" t="s">
        <v>221</v>
      </c>
      <c r="D37" s="162">
        <f>'Ratios 2022'!E43</f>
        <v>0</v>
      </c>
      <c r="E37" s="162">
        <f>'Ratios 2023'!E43</f>
        <v>0</v>
      </c>
      <c r="F37" s="162">
        <f>'Ratios 2024'!E43</f>
        <v>0</v>
      </c>
      <c r="G37" s="181">
        <f t="shared" si="1"/>
        <v>0</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226</v>
      </c>
      <c r="D42" s="165" t="str">
        <f>'Ratios 2022'!D49</f>
        <v>$0</v>
      </c>
      <c r="E42" s="165" t="str">
        <f>'Ratios 2023'!D49</f>
        <v>$0</v>
      </c>
      <c r="F42" s="165" t="str">
        <f>'Ratios 2024'!D49</f>
        <v>$0</v>
      </c>
      <c r="G42" s="183">
        <f>if(D42+E42+F42=0,0,0)</f>
        <v>0</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1.676781969</v>
      </c>
      <c r="E47" s="148">
        <f>'Ratios 2023'!D54</f>
        <v>1.402906488</v>
      </c>
      <c r="F47" s="148">
        <f>'Ratios 2024'!D54</f>
        <v>0.9236566812</v>
      </c>
      <c r="G47" s="177">
        <f>average(D47:F47)</f>
        <v>1.334448379</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238</v>
      </c>
      <c r="D52" s="184">
        <f>'Ratios 2022'!D59</f>
        <v>0</v>
      </c>
      <c r="E52" s="184">
        <f>'Ratios 2023'!D59</f>
        <v>0</v>
      </c>
      <c r="F52" s="184">
        <f>'Ratios 2024'!D59</f>
        <v>0</v>
      </c>
      <c r="G52" s="185">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ASSOCIATION OF COLLEGIATE CONFERENCE AND EVENTS DIRECTORS - INTERNATIONAL</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ASSOCIATION OF COLLEGIATE CONFERENCE AND EVENTS DIRECTORS - INTERNATIONAL</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97638.0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97638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388810.0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302360.0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37480.0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728650</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19170.0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760.0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760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846218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ASSOCIATION OF COLLEGIATE CONFERENCE AND EVENTS DIRECTORS - INTERNATIONAL</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122350</v>
      </c>
      <c r="D7" s="99">
        <v>36705.0</v>
      </c>
      <c r="E7" s="99">
        <v>85645.0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147090</v>
      </c>
      <c r="D9" s="99">
        <v>147090.0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35514</v>
      </c>
      <c r="D10" s="99">
        <v>0.0</v>
      </c>
      <c r="E10" s="99">
        <v>35514.0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39359</v>
      </c>
      <c r="D11" s="99">
        <v>0.0</v>
      </c>
      <c r="E11" s="99">
        <v>39359.0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28697</v>
      </c>
      <c r="D12" s="99">
        <v>13774.0</v>
      </c>
      <c r="E12" s="99">
        <v>14923.0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750</v>
      </c>
      <c r="D16" s="99">
        <v>0.0</v>
      </c>
      <c r="E16" s="99">
        <v>750.0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41438</v>
      </c>
      <c r="D20" s="99">
        <v>10900.0</v>
      </c>
      <c r="E20" s="99">
        <v>30538.0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623</v>
      </c>
      <c r="D21" s="99">
        <v>120.0</v>
      </c>
      <c r="E21" s="99">
        <v>503.0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3307</v>
      </c>
      <c r="D22" s="99">
        <v>0.0</v>
      </c>
      <c r="E22" s="99">
        <v>3307.0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18852</v>
      </c>
      <c r="D23" s="99">
        <v>13667.0</v>
      </c>
      <c r="E23" s="99">
        <v>5185.0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2196</v>
      </c>
      <c r="D25" s="99">
        <v>0.0</v>
      </c>
      <c r="E25" s="99">
        <v>2196.0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2378</v>
      </c>
      <c r="D26" s="99">
        <v>0.0</v>
      </c>
      <c r="E26" s="99">
        <v>2378.0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17908</v>
      </c>
      <c r="D28" s="99">
        <v>850.0</v>
      </c>
      <c r="E28" s="99">
        <v>17058.0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238</v>
      </c>
      <c r="D31" s="99">
        <v>0.0</v>
      </c>
      <c r="E31" s="99">
        <v>238.0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3228</v>
      </c>
      <c r="D32" s="99">
        <v>0.0</v>
      </c>
      <c r="E32" s="99">
        <v>3228.0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367172</v>
      </c>
      <c r="D34" s="99">
        <v>367172.0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25799</v>
      </c>
      <c r="D35" s="99">
        <v>0.0</v>
      </c>
      <c r="E35" s="99">
        <v>25799.0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5926</v>
      </c>
      <c r="D36" s="99">
        <v>5926.0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3533</v>
      </c>
      <c r="D37" s="99">
        <v>3533.0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2552</v>
      </c>
      <c r="D38" s="99">
        <v>0.0</v>
      </c>
      <c r="E38" s="99">
        <v>2552.0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868910</v>
      </c>
      <c r="D40" s="103">
        <f t="shared" si="2"/>
        <v>599737</v>
      </c>
      <c r="E40" s="103">
        <f t="shared" si="2"/>
        <v>269173</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ASSOCIATION OF COLLEGIATE CONFERENCE AND EVENTS DIRECTORS - INTERNATIONAL</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85950.0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233168.0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150.0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14918.0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1396.0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1396.0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455316.0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23296.0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812798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25130.0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174172.0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199302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613496.0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613496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812798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ASSOCIATION OF COLLEGIATE CONFERENCE AND EVENTS DIRECTORS - INTERNATIONAL</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868910</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238</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868672</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72389.33333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319118</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4.408356664</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613496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868910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72409.16667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8.472628926</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455316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868910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72409.16667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6.288098883</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10.69645555</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388810</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846218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0.4594678913</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269440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103570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373010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868910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0.4292849662</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74873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269440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0.2778837589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599737</v>
      </c>
      <c r="E41" s="164">
        <f t="shared" ref="E41:E44" si="1">D41/$D$44</f>
        <v>0.690217629</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269173</v>
      </c>
      <c r="E42" s="164">
        <f t="shared" si="1"/>
        <v>0.309782371</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868910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97638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t="str">
        <f>if(D48=0, "$0",D47/D48)</f>
        <v>$0</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334186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199302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1.676781969</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812798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ASSOCIATION OF COLLEGIATE CONFERENCE AND EVENTS DIRECTORS - INTERNATIONAL</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409418.0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314193.0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42978.0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766589</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21326.0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240</v>
      </c>
      <c r="D26" s="50">
        <v>6427.0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6427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6427</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241</v>
      </c>
      <c r="D39" s="74"/>
      <c r="E39" s="48">
        <v>859.0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859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795201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ASSOCIATION OF COLLEGIATE CONFERENCE AND EVENTS DIRECTORS - INTERNATIONAL</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126043</v>
      </c>
      <c r="D7" s="99">
        <v>37813.0</v>
      </c>
      <c r="E7" s="99">
        <v>88230.0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243968</v>
      </c>
      <c r="D9" s="99">
        <v>230827.0</v>
      </c>
      <c r="E9" s="99">
        <v>13141.0</v>
      </c>
      <c r="F9" s="99">
        <v>0.0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36143</v>
      </c>
      <c r="D10" s="99">
        <v>0.0</v>
      </c>
      <c r="E10" s="99">
        <v>36143.0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38949</v>
      </c>
      <c r="D11" s="99">
        <v>0.0</v>
      </c>
      <c r="E11" s="99">
        <v>38949.0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29766</v>
      </c>
      <c r="D12" s="99">
        <v>14288.0</v>
      </c>
      <c r="E12" s="99">
        <v>15478.0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6350</v>
      </c>
      <c r="D16" s="99">
        <v>0.0</v>
      </c>
      <c r="E16" s="99">
        <v>6350.0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3615</v>
      </c>
      <c r="D22" s="99">
        <v>0.0</v>
      </c>
      <c r="E22" s="99">
        <v>3615.0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23662</v>
      </c>
      <c r="D23" s="99">
        <v>16417.0</v>
      </c>
      <c r="E23" s="99">
        <v>7245.0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1722</v>
      </c>
      <c r="D26" s="99">
        <v>0.0</v>
      </c>
      <c r="E26" s="99">
        <v>1722.0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14421</v>
      </c>
      <c r="D28" s="99">
        <v>0.0</v>
      </c>
      <c r="E28" s="99">
        <v>14421.0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3367</v>
      </c>
      <c r="D32" s="99">
        <v>0.0</v>
      </c>
      <c r="E32" s="99">
        <v>3367.0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261754</v>
      </c>
      <c r="D34" s="99">
        <v>261754.0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22162</v>
      </c>
      <c r="D35" s="99">
        <v>0.0</v>
      </c>
      <c r="E35" s="99">
        <v>22162.0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15525</v>
      </c>
      <c r="D36" s="99">
        <v>15525.0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4821</v>
      </c>
      <c r="D37" s="99">
        <v>4821.0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7546</v>
      </c>
      <c r="D38" s="99">
        <v>510.0</v>
      </c>
      <c r="E38" s="99">
        <v>7036.0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839814</v>
      </c>
      <c r="D40" s="103">
        <f t="shared" si="2"/>
        <v>581955</v>
      </c>
      <c r="E40" s="103">
        <f t="shared" si="2"/>
        <v>257859</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ASSOCIATION OF COLLEGIATE CONFERENCE AND EVENTS DIRECTORS - INTERNATIONAL</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50111.0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190153.0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2625.0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15828.0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1396.0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1396.0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503676.0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18626.0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781019</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31733.0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152682.0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184415</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596604.0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596604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781019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