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<sst xmlns="http://schemas.openxmlformats.org/spreadsheetml/2006/main" count="857" uniqueCount="244">
  <si>
    <t>SERIOUS FUN CHILDREN'S NETWORK</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</si>
  <si>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</si>
  <si>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</si>
  <si>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</si>
  <si>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</si>
  <si>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</si>
  <si>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</si>
  <si>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</si>
  <si>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</si>
  <si>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</si>
  <si>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</si>
  <si>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</si>
  <si>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</si>
  <si>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</si>
  <si>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</si>
  <si>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</si>
  <si>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</si>
  <si>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</si>
  <si>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</si>
  <si>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</si>
  <si>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</si>
  <si>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</si>
  <si>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</si>
  <si>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</si>
  <si>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</si>
  <si>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</si>
  <si>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</si>
  <si>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</si>
  <si>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</si>
  <si>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</si>
  <si>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</si>
  <si>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</si>
  <si>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</si>
  <si>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</si>
  <si>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</si>
  <si>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</si>
  <si>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</si>
  <si>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</si>
  <si>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</si>
  <si>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</si>
  <si>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</si>
  <si>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</si>
  <si>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</si>
  <si>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</si>
  <si>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</si>
  <si>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</si>
  <si>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</si>
  <si>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</si>
  <si>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</si>
  <si>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</si>
  <si>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</si>
  <si>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</si>
  <si>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</si>
  <si>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</si>
  <si>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</si>
  <si>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</si>
  <si>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</si>
  <si>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</si>
  <si>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</si>
  <si>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</si>
  <si>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</si>
  <si>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</si>
  <si>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</si>
  <si>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</si>
  <si>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</si>
  <si>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</si>
  <si>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</si>
  <si>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</si>
  <si>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</si>
  <si>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</si>
  <si>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</si>
  <si>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</si>
  <si>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</si>
  <si>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</si>
  <si>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</si>
  <si>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</si>
  <si>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</si>
  <si>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</si>
  <si>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</si>
  <si>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</si>
  <si>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</si>
  <si>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</si>
  <si>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</si>
  <si>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</si>
  <si>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</si>
  <si>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</si>
  <si>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</si>
  <si>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</si>
  <si>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</si>
  <si>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</si>
  <si>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</si>
  <si>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</si>
  <si>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</si>
  <si>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</si>
  <si>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</si>
  <si>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</si>
  <si>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</si>
  <si>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</si>
  <si>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</si>
  <si>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</si>
  <si>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</si>
  <si>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</si>
  <si>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</si>
  <si>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</si>
  <si>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</si>
  <si>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</si>
  <si>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</si>
  <si>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</si>
  <si>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</si>
  <si>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</si>
  <si>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</si>
  <si>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</si>
  <si>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</si>
  <si>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</si>
  <si>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</si>
  <si>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</si>
  <si>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</si>
  <si>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</si>
  <si>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</si>
  <si>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</si>
  <si>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</si>
  <si>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</si>
  <si>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</si>
  <si>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</si>
  <si>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</si>
  <si>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</si>
  <si>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</si>
  <si>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</si>
  <si>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</si>
  <si>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</si>
  <si>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</si>
  <si>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</si>
  <si>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</si>
  <si>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</si>
  <si>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</si>
  <si>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</si>
  <si>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</si>
  <si>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</si>
  <si>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</si>
  <si>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</si>
  <si>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</si>
  <si>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</si>
  <si>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</si>
  <si>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</si>
  <si>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</si>
  <si>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</si>
  <si>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</si>
  <si>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</si>
  <si>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</si>
  <si>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</si>
  <si>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</si>
  <si>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</si>
  <si>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</si>
  <si>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</si>
  <si>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</si>
  <si>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</si>
  <si>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</si>
  <si>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</si>
  <si>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</si>
  <si>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</si>
  <si>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</si>
  <si>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</si>
  <si>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</si>
  <si>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</si>
  <si>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</si>
  <si>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</si>
  <si>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</si>
  <si>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</si>
  <si>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</si>
  <si>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</si>
  <si>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</si>
  <si>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</si>
  <si>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</si>
  <si>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</si>
  <si>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</si>
  <si>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</si>
  <si>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</si>
  <si>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</si>
  <si>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</si>
  <si>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</si>
  <si>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</si>
  <si>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</si>
  <si>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</si>
  <si>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</si>
  <si>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</si>
  <si>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</si>
  <si>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</si>
  <si>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</si>
  <si>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</si>
  <si>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</si>
  <si>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</si>
  <si>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</si>
  <si>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</si>
  <si>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</si>
  <si>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</si>
  <si>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</si>
  <si>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</si>
  <si>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</si>
  <si>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</si>
  <si>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</si>
  <si>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</si>
  <si>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</si>
  <si>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</si>
  <si>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</si>
  <si>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</si>
  <si>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</si>
  <si>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</si>
  <si>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</si>
  <si>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</si>
  <si>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</si>
  <si>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</si>
  <si>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</si>
  <si>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</si>
  <si>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</si>
  <si>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</si>
  <si>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</si>
  <si>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</si>
  <si>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</si>
  <si>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</si>
  <si>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</si>
  <si>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</si>
  <si>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</si>
  <si>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</si>
  <si>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</si>
  <si>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</si>
  <si>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</si>
  <si>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</si>
  <si>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</si>
  <si>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</si>
  <si>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</si>
  <si>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</si>
  <si>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</si>
  <si>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</si>
  <si>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</si>
  <si>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</si>
  <si>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</si>
  <si>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RESEARCH STIPENDS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</si>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</sst>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SERIOUS FUN CHILDREN'S NETWORK</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176</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177</v>
      </c>
      <c r="C3" s="144" t="s">
        <v>178</v>
      </c>
      <c r="D3" s="145">
        <f>'Expenses 2023'!C40</f>
        <v>17106124</v>
      </c>
      <c r="E3" s="146"/>
      <c r="F3" s="43"/>
      <c r="G3" s="43"/>
      <c r="H3" s="43"/>
      <c r="I3" s="43"/>
      <c r="J3" s="43"/>
      <c r="K3" s="43"/>
      <c r="L3" s="43"/>
      <c r="M3" s="43"/>
      <c r="N3" s="43"/>
      <c r="O3" s="43"/>
      <c r="P3" s="43"/>
      <c r="Q3" s="43"/>
      <c r="R3" s="43"/>
      <c r="S3" s="43"/>
      <c r="T3" s="43"/>
      <c r="U3" s="43"/>
      <c r="V3" s="43"/>
      <c r="W3" s="43"/>
      <c r="X3" s="43"/>
      <c r="Y3" s="43"/>
    </row>
    <row r="4">
      <c r="A4" s="138"/>
      <c r="B4" s="49"/>
      <c r="C4" s="144" t="s">
        <v>179</v>
      </c>
      <c r="D4" s="145">
        <f>'Expenses 2023'!C31</f>
        <v>15303</v>
      </c>
      <c r="E4" s="146"/>
      <c r="F4" s="43"/>
      <c r="G4" s="43"/>
      <c r="H4" s="43"/>
      <c r="I4" s="43"/>
      <c r="J4" s="43"/>
      <c r="K4" s="43"/>
      <c r="L4" s="43"/>
      <c r="M4" s="43"/>
      <c r="N4" s="43"/>
      <c r="O4" s="43"/>
      <c r="P4" s="43"/>
      <c r="Q4" s="43"/>
      <c r="R4" s="43"/>
      <c r="S4" s="43"/>
      <c r="T4" s="43"/>
      <c r="U4" s="43"/>
      <c r="V4" s="43"/>
      <c r="W4" s="43"/>
      <c r="X4" s="43"/>
      <c r="Y4" s="43"/>
    </row>
    <row r="5">
      <c r="A5" s="138"/>
      <c r="B5" s="49"/>
      <c r="C5" s="144" t="s">
        <v>180</v>
      </c>
      <c r="D5" s="145">
        <f>D3-D4</f>
        <v>17090821</v>
      </c>
      <c r="E5" s="146"/>
      <c r="F5" s="43"/>
      <c r="G5" s="43"/>
      <c r="H5" s="43"/>
      <c r="I5" s="43"/>
      <c r="J5" s="43"/>
      <c r="K5" s="43"/>
      <c r="L5" s="43"/>
      <c r="M5" s="43"/>
      <c r="N5" s="43"/>
      <c r="O5" s="43"/>
      <c r="P5" s="43"/>
      <c r="Q5" s="43"/>
      <c r="R5" s="43"/>
      <c r="S5" s="43"/>
      <c r="T5" s="43"/>
      <c r="U5" s="43"/>
      <c r="V5" s="43"/>
      <c r="W5" s="43"/>
      <c r="X5" s="43"/>
      <c r="Y5" s="43"/>
    </row>
    <row r="6">
      <c r="A6" s="138"/>
      <c r="B6" s="49"/>
      <c r="C6" s="144" t="s">
        <v>181</v>
      </c>
      <c r="D6" s="145">
        <f>D5/12</f>
        <v>1424235.083</v>
      </c>
      <c r="E6" s="146"/>
      <c r="F6" s="43"/>
      <c r="G6" s="43"/>
      <c r="H6" s="43"/>
      <c r="I6" s="43"/>
      <c r="J6" s="43"/>
      <c r="K6" s="43"/>
      <c r="L6" s="43"/>
      <c r="M6" s="43"/>
      <c r="N6" s="43"/>
      <c r="O6" s="43"/>
      <c r="P6" s="43"/>
      <c r="Q6" s="43"/>
      <c r="R6" s="43"/>
      <c r="S6" s="43"/>
      <c r="T6" s="43"/>
      <c r="U6" s="43"/>
      <c r="V6" s="43"/>
      <c r="W6" s="43"/>
      <c r="X6" s="43"/>
      <c r="Y6" s="43"/>
    </row>
    <row r="7">
      <c r="A7" s="138"/>
      <c r="B7" s="49"/>
      <c r="C7" s="144" t="s">
        <v>182</v>
      </c>
      <c r="D7" s="75">
        <f>'Balance Sheet 2023'!E2+'Balance Sheet 2023'!E3</f>
        <v>8521479</v>
      </c>
      <c r="E7" s="146"/>
      <c r="F7" s="43"/>
      <c r="G7" s="43"/>
      <c r="H7" s="43"/>
      <c r="I7" s="43"/>
      <c r="J7" s="43"/>
      <c r="K7" s="43"/>
      <c r="L7" s="43"/>
      <c r="M7" s="43"/>
      <c r="N7" s="43"/>
      <c r="O7" s="43"/>
      <c r="P7" s="43"/>
      <c r="Q7" s="43"/>
      <c r="R7" s="43"/>
      <c r="S7" s="43"/>
      <c r="T7" s="43"/>
      <c r="U7" s="43"/>
      <c r="V7" s="43"/>
      <c r="W7" s="43"/>
      <c r="X7" s="43"/>
      <c r="Y7" s="43"/>
    </row>
    <row r="8">
      <c r="A8" s="138"/>
      <c r="B8" s="49"/>
      <c r="C8" s="147" t="s">
        <v>176</v>
      </c>
      <c r="D8" s="148">
        <f>D7/D6</f>
        <v>5.983196945</v>
      </c>
      <c r="E8" s="149" t="s">
        <v>183</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184</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185</v>
      </c>
      <c r="C11" s="144" t="s">
        <v>186</v>
      </c>
      <c r="D11" s="75">
        <f>'Balance Sheet 2023'!E30</f>
        <v>12783261</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187</v>
      </c>
      <c r="D12" s="75">
        <f>'Expenses 2023'!C40</f>
        <v>17106124</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188</v>
      </c>
      <c r="D13" s="145">
        <f>D12/12</f>
        <v>1425510.333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184</v>
      </c>
      <c r="D14" s="148">
        <f>D11/D13</f>
        <v>8.967497956</v>
      </c>
      <c r="E14" s="149" t="s">
        <v>183</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189</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190</v>
      </c>
      <c r="C17" s="144" t="s">
        <v>191</v>
      </c>
      <c r="D17" s="75">
        <f>sum('Balance Sheet 2023'!E13:E15)</f>
        <v>8647060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187</v>
      </c>
      <c r="D18" s="75">
        <f>'Expenses 2023'!C40</f>
        <v>17106124</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188</v>
      </c>
      <c r="D19" s="145">
        <f>D18/12</f>
        <v>1425510.333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192</v>
      </c>
      <c r="D20" s="148">
        <f>D17/D19</f>
        <v>6.065939894</v>
      </c>
      <c r="E20" s="149" t="s">
        <v>183</v>
      </c>
      <c r="F20" s="43"/>
      <c r="G20" s="43"/>
      <c r="H20" s="43"/>
      <c r="I20" s="43"/>
      <c r="J20" s="43"/>
      <c r="K20" s="43"/>
      <c r="L20" s="43"/>
      <c r="M20" s="43"/>
      <c r="N20" s="43"/>
      <c r="O20" s="43"/>
      <c r="P20" s="43"/>
      <c r="Q20" s="43"/>
      <c r="R20" s="43"/>
      <c r="S20" s="43"/>
      <c r="T20" s="43"/>
      <c r="U20" s="43"/>
      <c r="V20" s="43"/>
      <c r="W20" s="43"/>
      <c r="X20" s="43"/>
      <c r="Y20" s="43"/>
    </row>
    <row r="21">
      <c r="A21" s="138"/>
      <c r="B21" s="49"/>
      <c r="C21" s="153" t="s">
        <v>193</v>
      </c>
      <c r="D21" s="154">
        <f>D20+D8</f>
        <v>12.04913684</v>
      </c>
      <c r="E21" s="155" t="s">
        <v>183</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194</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195</v>
      </c>
      <c r="C24" s="159"/>
      <c r="D24" s="160">
        <f>max('Revenues 2023'!E2:E7,'Revenues 2023'!F10:F15)</f>
        <v>16530551</v>
      </c>
      <c r="E24" s="161" t="s">
        <v>196</v>
      </c>
      <c r="F24" s="43"/>
      <c r="G24" s="43"/>
      <c r="H24" s="43"/>
      <c r="I24" s="43"/>
      <c r="J24" s="43"/>
      <c r="K24" s="43"/>
      <c r="L24" s="43"/>
      <c r="M24" s="43"/>
      <c r="N24" s="43"/>
      <c r="O24" s="43"/>
      <c r="P24" s="43"/>
      <c r="Q24" s="43"/>
      <c r="R24" s="43"/>
      <c r="S24" s="43"/>
      <c r="T24" s="43"/>
      <c r="U24" s="43"/>
      <c r="V24" s="43"/>
      <c r="W24" s="43"/>
      <c r="X24" s="43"/>
      <c r="Y24" s="43"/>
    </row>
    <row r="25">
      <c r="A25" s="138"/>
      <c r="B25" s="49"/>
      <c r="C25" s="144" t="s">
        <v>197</v>
      </c>
      <c r="D25" s="145">
        <f>'Revenues 2023'!F44</f>
        <v>17151915</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194</v>
      </c>
      <c r="D26" s="162">
        <f>D24/D25</f>
        <v>0.9637729082</v>
      </c>
      <c r="E26" s="149" t="s">
        <v>198</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199</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200</v>
      </c>
      <c r="C29" s="144" t="s">
        <v>201</v>
      </c>
      <c r="D29" s="75">
        <f>SUM('Expenses 2023'!C7:C9)</f>
        <v>3850949</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202</v>
      </c>
      <c r="D30" s="75">
        <f>SUM('Expenses 2023'!C10:C12)</f>
        <v>693919</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203</v>
      </c>
      <c r="D31" s="75">
        <f>sum(D29:D30)</f>
        <v>4544868</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178</v>
      </c>
      <c r="D32" s="75">
        <f>'Expenses 2023'!C40</f>
        <v>17106124</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204</v>
      </c>
      <c r="D33" s="162">
        <f>D31/D32</f>
        <v>0.2656866044</v>
      </c>
      <c r="E33" s="149" t="s">
        <v>205</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206</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207</v>
      </c>
      <c r="C36" s="144" t="s">
        <v>208</v>
      </c>
      <c r="D36" s="75">
        <f>SUM('Expenses 2023'!C10:C11)</f>
        <v>388314</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201</v>
      </c>
      <c r="D37" s="75">
        <f>SUM('Expenses 2023'!C7:C9)</f>
        <v>3850949</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206</v>
      </c>
      <c r="D38" s="162">
        <f>D36/D37</f>
        <v>0.1008359238</v>
      </c>
      <c r="E38" s="149" t="s">
        <v>209</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210</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211</v>
      </c>
      <c r="C41" s="147" t="s">
        <v>234</v>
      </c>
      <c r="D41" s="75">
        <f>'Expenses 2023'!D40</f>
        <v>15475795</v>
      </c>
      <c r="E41" s="164">
        <f t="shared" ref="E41:E44" si="1">D41/$D$44</f>
        <v>0.9046932549</v>
      </c>
      <c r="F41" s="43"/>
      <c r="G41" s="43"/>
      <c r="H41" s="43"/>
      <c r="I41" s="43"/>
      <c r="J41" s="43"/>
      <c r="K41" s="43"/>
      <c r="L41" s="43"/>
      <c r="M41" s="43"/>
      <c r="N41" s="43"/>
      <c r="O41" s="43"/>
      <c r="P41" s="43"/>
      <c r="Q41" s="43"/>
      <c r="R41" s="43"/>
      <c r="S41" s="43"/>
      <c r="T41" s="43"/>
      <c r="U41" s="43"/>
      <c r="V41" s="43"/>
      <c r="W41" s="43"/>
      <c r="X41" s="43"/>
      <c r="Y41" s="43"/>
    </row>
    <row r="42">
      <c r="A42" s="138"/>
      <c r="B42" s="49"/>
      <c r="C42" s="147" t="s">
        <v>213</v>
      </c>
      <c r="D42" s="145">
        <f>'Expenses 2023'!E40</f>
        <v>879346</v>
      </c>
      <c r="E42" s="164">
        <f t="shared" si="1"/>
        <v>0.05140533297</v>
      </c>
      <c r="F42" s="43"/>
      <c r="G42" s="43"/>
      <c r="H42" s="43"/>
      <c r="I42" s="43"/>
      <c r="J42" s="43"/>
      <c r="K42" s="43"/>
      <c r="L42" s="43"/>
      <c r="M42" s="43"/>
      <c r="N42" s="43"/>
      <c r="O42" s="43"/>
      <c r="P42" s="43"/>
      <c r="Q42" s="43"/>
      <c r="R42" s="43"/>
      <c r="S42" s="43"/>
      <c r="T42" s="43"/>
      <c r="U42" s="43"/>
      <c r="V42" s="43"/>
      <c r="W42" s="43"/>
      <c r="X42" s="43"/>
      <c r="Y42" s="43"/>
    </row>
    <row r="43">
      <c r="A43" s="138"/>
      <c r="B43" s="49"/>
      <c r="C43" s="147" t="s">
        <v>214</v>
      </c>
      <c r="D43" s="145">
        <f>'Expenses 2023'!F40</f>
        <v>750983</v>
      </c>
      <c r="E43" s="164">
        <f t="shared" si="1"/>
        <v>0.04390141215</v>
      </c>
      <c r="F43" s="43"/>
      <c r="G43" s="43"/>
      <c r="H43" s="43"/>
      <c r="I43" s="43"/>
      <c r="J43" s="43"/>
      <c r="K43" s="43"/>
      <c r="L43" s="43"/>
      <c r="M43" s="43"/>
      <c r="N43" s="43"/>
      <c r="O43" s="43"/>
      <c r="P43" s="43"/>
      <c r="Q43" s="43"/>
      <c r="R43" s="43"/>
      <c r="S43" s="43"/>
      <c r="T43" s="43"/>
      <c r="U43" s="43"/>
      <c r="V43" s="43"/>
      <c r="W43" s="43"/>
      <c r="X43" s="43"/>
      <c r="Y43" s="43"/>
    </row>
    <row r="44">
      <c r="A44" s="138"/>
      <c r="B44" s="49"/>
      <c r="C44" s="144" t="s">
        <v>178</v>
      </c>
      <c r="D44" s="145">
        <f>sum(D41:D43)</f>
        <v>17106124</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215</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216</v>
      </c>
      <c r="C47" s="144" t="s">
        <v>217</v>
      </c>
      <c r="D47" s="145">
        <f>'Revenues 2023'!F9</f>
        <v>16530551</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218</v>
      </c>
      <c r="D48" s="145">
        <f>'Expenses 2023'!F40</f>
        <v>750983</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219</v>
      </c>
      <c r="D49" s="165">
        <f>if(D48=0, "$0",D47/D48)</f>
        <v>22.01188442</v>
      </c>
      <c r="E49" s="149" t="s">
        <v>220</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221</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222</v>
      </c>
      <c r="C52" s="144" t="s">
        <v>223</v>
      </c>
      <c r="D52" s="145">
        <f>sum('Balance Sheet 2023'!E2:E10)</f>
        <v>9321812</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224</v>
      </c>
      <c r="D53" s="145">
        <f>sum('Balance Sheet 2023'!E19:E22)</f>
        <v>2114914</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225</v>
      </c>
      <c r="D54" s="167">
        <f>D52/D53</f>
        <v>4.407655347</v>
      </c>
      <c r="E54" s="149" t="s">
        <v>226</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227</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228</v>
      </c>
      <c r="C57" s="144" t="s">
        <v>229</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230</v>
      </c>
      <c r="D58" s="145">
        <f>'Balance Sheet 2023'!E18</f>
        <v>19487165</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231</v>
      </c>
      <c r="D59" s="168">
        <f>D57/D58</f>
        <v>0</v>
      </c>
      <c r="E59" s="149" t="s">
        <v>232</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SERIOUS FUN CHILDREN'S NETWORK</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1.5621241E7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1059229.0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15621241</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633900.0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235</v>
      </c>
      <c r="D26" s="50">
        <v>63706.0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64048.0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-342</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-342</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236</v>
      </c>
      <c r="D39" s="74"/>
      <c r="E39" s="48">
        <v>39639.0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96</v>
      </c>
      <c r="D42" s="74"/>
      <c r="E42" s="48">
        <v>10509.0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50148</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16304947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SERIOUS FUN CHILDREN'S NETWORK</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5496868</v>
      </c>
      <c r="D3" s="99">
        <v>5496868.0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4444625</v>
      </c>
      <c r="D5" s="99">
        <v>4444625.0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945375</v>
      </c>
      <c r="D7" s="99">
        <v>616789.0</v>
      </c>
      <c r="E7" s="99">
        <v>195693.0</v>
      </c>
      <c r="F7" s="99">
        <v>132893.0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108</v>
      </c>
      <c r="C9" s="98">
        <f t="shared" si="1"/>
        <v>3072270</v>
      </c>
      <c r="D9" s="99">
        <v>2004436.0</v>
      </c>
      <c r="E9" s="99">
        <v>635957.0</v>
      </c>
      <c r="F9" s="99">
        <v>431877.0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218039</v>
      </c>
      <c r="D10" s="99">
        <v>142255.0</v>
      </c>
      <c r="E10" s="99">
        <v>45134.0</v>
      </c>
      <c r="F10" s="99">
        <v>30650.0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279069</v>
      </c>
      <c r="D11" s="99">
        <v>182073.0</v>
      </c>
      <c r="E11" s="99">
        <v>57766.0</v>
      </c>
      <c r="F11" s="99">
        <v>39230.0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271238</v>
      </c>
      <c r="D12" s="99">
        <v>176963.0</v>
      </c>
      <c r="E12" s="99">
        <v>56146.0</v>
      </c>
      <c r="F12" s="99">
        <v>38129.0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19663</v>
      </c>
      <c r="D14" s="99">
        <v>15339.0</v>
      </c>
      <c r="E14" s="99">
        <v>1782.0</v>
      </c>
      <c r="F14" s="99">
        <v>2542.0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59294</v>
      </c>
      <c r="D15" s="99">
        <v>46255.0</v>
      </c>
      <c r="E15" s="99">
        <v>5373.0</v>
      </c>
      <c r="F15" s="99">
        <v>7666.0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1144499</v>
      </c>
      <c r="D20" s="99">
        <v>1004317.0</v>
      </c>
      <c r="E20" s="99">
        <v>43180.0</v>
      </c>
      <c r="F20" s="99">
        <v>97002.0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391137</v>
      </c>
      <c r="D22" s="99">
        <v>304422.0</v>
      </c>
      <c r="E22" s="99">
        <v>35134.0</v>
      </c>
      <c r="F22" s="99">
        <v>51581.0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247793</v>
      </c>
      <c r="D23" s="99">
        <v>193303.0</v>
      </c>
      <c r="E23" s="99">
        <v>22454.0</v>
      </c>
      <c r="F23" s="99">
        <v>32036.0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310613</v>
      </c>
      <c r="D25" s="99">
        <v>242310.0</v>
      </c>
      <c r="E25" s="99">
        <v>28146.0</v>
      </c>
      <c r="F25" s="99">
        <v>40157.0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241858</v>
      </c>
      <c r="D26" s="99">
        <v>117460.0</v>
      </c>
      <c r="E26" s="99">
        <v>86900.0</v>
      </c>
      <c r="F26" s="99">
        <v>37498.0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20873</v>
      </c>
      <c r="D31" s="99">
        <v>16283.0</v>
      </c>
      <c r="E31" s="99">
        <v>1891.0</v>
      </c>
      <c r="F31" s="99">
        <v>2699.0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68685</v>
      </c>
      <c r="D32" s="99">
        <v>53581.0</v>
      </c>
      <c r="E32" s="99">
        <v>6224.0</v>
      </c>
      <c r="F32" s="99">
        <v>8880.0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c r="C34" s="98">
        <f t="shared" si="1"/>
        <v>0</v>
      </c>
      <c r="D34" s="99">
        <v>0.0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c r="C35" s="98">
        <f t="shared" si="1"/>
        <v>0</v>
      </c>
      <c r="D35" s="99">
        <v>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133</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134</v>
      </c>
      <c r="C40" s="103">
        <f t="shared" ref="C40:F40" si="2">sum(C3:C39)</f>
        <v>17231899</v>
      </c>
      <c r="D40" s="103">
        <f t="shared" si="2"/>
        <v>15057279</v>
      </c>
      <c r="E40" s="103">
        <f t="shared" si="2"/>
        <v>1221780</v>
      </c>
      <c r="F40" s="103">
        <f t="shared" si="2"/>
        <v>952840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SERIOUS FUN CHILDREN'S NETWORK</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135</v>
      </c>
      <c r="B2" s="45">
        <v>1.0</v>
      </c>
      <c r="C2" s="46" t="s">
        <v>136</v>
      </c>
      <c r="D2" s="110"/>
      <c r="E2" s="111">
        <v>613706.0</v>
      </c>
      <c r="F2" s="43"/>
      <c r="G2" s="43"/>
      <c r="H2" s="43"/>
      <c r="I2" s="43"/>
      <c r="J2" s="43"/>
      <c r="K2" s="43"/>
      <c r="L2" s="43"/>
      <c r="M2" s="43"/>
      <c r="N2" s="43"/>
      <c r="O2" s="43"/>
      <c r="P2" s="43"/>
      <c r="Q2" s="43"/>
      <c r="R2" s="43"/>
      <c r="S2" s="43"/>
      <c r="T2" s="43"/>
      <c r="U2" s="43"/>
      <c r="V2" s="43"/>
      <c r="W2" s="43"/>
      <c r="X2" s="43"/>
      <c r="Y2" s="43"/>
      <c r="Z2" s="43"/>
    </row>
    <row r="3">
      <c r="A3" s="49"/>
      <c r="B3" s="45">
        <v>2.0</v>
      </c>
      <c r="C3" s="46" t="s">
        <v>137</v>
      </c>
      <c r="D3" s="112"/>
      <c r="E3" s="111">
        <v>7242740.0</v>
      </c>
      <c r="F3" s="43"/>
      <c r="G3" s="43"/>
      <c r="H3" s="43"/>
      <c r="I3" s="43"/>
      <c r="J3" s="43"/>
      <c r="K3" s="43"/>
      <c r="L3" s="43"/>
      <c r="M3" s="43"/>
      <c r="N3" s="43"/>
      <c r="O3" s="43"/>
      <c r="P3" s="43"/>
      <c r="Q3" s="43"/>
      <c r="R3" s="43"/>
      <c r="S3" s="43"/>
      <c r="T3" s="43"/>
      <c r="U3" s="43"/>
      <c r="V3" s="43"/>
      <c r="W3" s="43"/>
      <c r="X3" s="43"/>
      <c r="Y3" s="43"/>
      <c r="Z3" s="43"/>
    </row>
    <row r="4">
      <c r="A4" s="49"/>
      <c r="B4" s="45">
        <v>3.0</v>
      </c>
      <c r="C4" s="46" t="s">
        <v>138</v>
      </c>
      <c r="D4" s="110"/>
      <c r="E4" s="111">
        <v>253000.0</v>
      </c>
      <c r="F4" s="43"/>
      <c r="G4" s="43"/>
      <c r="H4" s="43"/>
      <c r="I4" s="43"/>
      <c r="J4" s="43"/>
      <c r="K4" s="43"/>
      <c r="L4" s="43"/>
      <c r="M4" s="43"/>
      <c r="N4" s="43"/>
      <c r="O4" s="43"/>
      <c r="P4" s="43"/>
      <c r="Q4" s="43"/>
      <c r="R4" s="43"/>
      <c r="S4" s="43"/>
      <c r="T4" s="43"/>
      <c r="U4" s="43"/>
      <c r="V4" s="43"/>
      <c r="W4" s="43"/>
      <c r="X4" s="43"/>
      <c r="Y4" s="43"/>
      <c r="Z4" s="43"/>
    </row>
    <row r="5">
      <c r="A5" s="49"/>
      <c r="B5" s="45">
        <v>4.0</v>
      </c>
      <c r="C5" s="46" t="s">
        <v>139</v>
      </c>
      <c r="D5" s="112"/>
      <c r="E5" s="111">
        <v>838.0</v>
      </c>
      <c r="F5" s="43"/>
      <c r="G5" s="43"/>
      <c r="H5" s="43"/>
      <c r="I5" s="43"/>
      <c r="J5" s="43"/>
      <c r="K5" s="43"/>
      <c r="L5" s="43"/>
      <c r="M5" s="43"/>
      <c r="N5" s="43"/>
      <c r="O5" s="43"/>
      <c r="P5" s="43"/>
      <c r="Q5" s="43"/>
      <c r="R5" s="43"/>
      <c r="S5" s="43"/>
      <c r="T5" s="43"/>
      <c r="U5" s="43"/>
      <c r="V5" s="43"/>
      <c r="W5" s="43"/>
      <c r="X5" s="43"/>
      <c r="Y5" s="43"/>
      <c r="Z5" s="43"/>
    </row>
    <row r="6">
      <c r="A6" s="49"/>
      <c r="B6" s="45">
        <v>5.0</v>
      </c>
      <c r="C6" s="51" t="s">
        <v>140</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141</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142</v>
      </c>
      <c r="D8" s="112"/>
      <c r="E8" s="111">
        <v>125000.0</v>
      </c>
      <c r="F8" s="43"/>
      <c r="G8" s="43"/>
      <c r="H8" s="43"/>
      <c r="I8" s="43"/>
      <c r="J8" s="43"/>
      <c r="K8" s="43"/>
      <c r="L8" s="43"/>
      <c r="M8" s="43"/>
      <c r="N8" s="43"/>
      <c r="O8" s="43"/>
      <c r="P8" s="43"/>
      <c r="Q8" s="43"/>
      <c r="R8" s="43"/>
      <c r="S8" s="43"/>
      <c r="T8" s="43"/>
      <c r="U8" s="43"/>
      <c r="V8" s="43"/>
      <c r="W8" s="43"/>
      <c r="X8" s="43"/>
      <c r="Y8" s="43"/>
      <c r="Z8" s="43"/>
    </row>
    <row r="9">
      <c r="A9" s="49"/>
      <c r="B9" s="45">
        <v>8.0</v>
      </c>
      <c r="C9" s="46" t="s">
        <v>143</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144</v>
      </c>
      <c r="D10" s="110"/>
      <c r="E10" s="111">
        <v>312713.0</v>
      </c>
      <c r="F10" s="43"/>
      <c r="G10" s="43"/>
      <c r="H10" s="43"/>
      <c r="I10" s="43"/>
      <c r="J10" s="43"/>
      <c r="K10" s="43"/>
      <c r="L10" s="43"/>
      <c r="M10" s="43"/>
      <c r="N10" s="43"/>
      <c r="O10" s="43"/>
      <c r="P10" s="43"/>
      <c r="Q10" s="43"/>
      <c r="R10" s="43"/>
      <c r="S10" s="43"/>
      <c r="T10" s="43"/>
      <c r="U10" s="43"/>
      <c r="V10" s="43"/>
      <c r="W10" s="43"/>
      <c r="X10" s="43"/>
      <c r="Y10" s="43"/>
      <c r="Z10" s="43"/>
    </row>
    <row r="11">
      <c r="A11" s="49"/>
      <c r="B11" s="45" t="s">
        <v>145</v>
      </c>
      <c r="C11" s="46" t="s">
        <v>146</v>
      </c>
      <c r="D11" s="111">
        <v>410801.0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147</v>
      </c>
      <c r="C12" s="46" t="s">
        <v>148</v>
      </c>
      <c r="D12" s="111">
        <v>311647.0</v>
      </c>
      <c r="E12" s="108">
        <f>D11-D12</f>
        <v>99154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149</v>
      </c>
      <c r="D13" s="112"/>
      <c r="E13" s="111">
        <v>1.0578914E7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150</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151</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152</v>
      </c>
      <c r="D16" s="112"/>
      <c r="E16" s="111">
        <v>1275479.0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153</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154</v>
      </c>
      <c r="D18" s="113"/>
      <c r="E18" s="114">
        <f>sum(E2:E17)</f>
        <v>20501544</v>
      </c>
      <c r="F18" s="43"/>
      <c r="G18" s="43"/>
      <c r="H18" s="43"/>
      <c r="I18" s="43"/>
      <c r="J18" s="43"/>
      <c r="K18" s="43"/>
      <c r="L18" s="43"/>
      <c r="M18" s="43"/>
      <c r="N18" s="43"/>
      <c r="O18" s="43"/>
      <c r="P18" s="43"/>
      <c r="Q18" s="43"/>
      <c r="R18" s="43"/>
      <c r="S18" s="43"/>
      <c r="T18" s="43"/>
      <c r="U18" s="43"/>
      <c r="V18" s="43"/>
      <c r="W18" s="43"/>
      <c r="X18" s="43"/>
      <c r="Y18" s="43"/>
      <c r="Z18" s="43"/>
    </row>
    <row r="19">
      <c r="A19" s="44" t="s">
        <v>155</v>
      </c>
      <c r="B19" s="115">
        <v>17.0</v>
      </c>
      <c r="C19" s="116" t="s">
        <v>156</v>
      </c>
      <c r="D19" s="117"/>
      <c r="E19" s="111">
        <v>3596733.0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157</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158</v>
      </c>
      <c r="D21" s="117"/>
      <c r="E21" s="111">
        <v>34900.0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159</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160</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161</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162</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163</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164</v>
      </c>
      <c r="D27" s="117"/>
      <c r="E27" s="118">
        <v>1332013.0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165</v>
      </c>
      <c r="D28" s="125"/>
      <c r="E28" s="126">
        <f>sum(E19:E27)</f>
        <v>4963646</v>
      </c>
      <c r="F28" s="43"/>
      <c r="G28" s="43"/>
      <c r="H28" s="43"/>
      <c r="I28" s="43"/>
      <c r="J28" s="43"/>
      <c r="K28" s="43"/>
      <c r="L28" s="43"/>
      <c r="M28" s="43"/>
      <c r="N28" s="43"/>
      <c r="O28" s="43"/>
      <c r="P28" s="43"/>
      <c r="Q28" s="43"/>
      <c r="R28" s="43"/>
      <c r="S28" s="43"/>
      <c r="T28" s="43"/>
      <c r="U28" s="43"/>
      <c r="V28" s="43"/>
      <c r="W28" s="43"/>
      <c r="X28" s="43"/>
      <c r="Y28" s="43"/>
      <c r="Z28" s="43"/>
    </row>
    <row r="29">
      <c r="A29" s="65" t="s">
        <v>166</v>
      </c>
      <c r="B29" s="127"/>
      <c r="C29" s="128" t="s">
        <v>167</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168</v>
      </c>
      <c r="D30" s="117"/>
      <c r="E30" s="111">
        <v>1.2404859E7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169</v>
      </c>
      <c r="D31" s="117"/>
      <c r="E31" s="111">
        <v>3133039.0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170</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171</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172</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173</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174</v>
      </c>
      <c r="D36" s="131"/>
      <c r="E36" s="126">
        <f>sum(E30:E35)</f>
        <v>15537898</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175</v>
      </c>
      <c r="D37" s="135"/>
      <c r="E37" s="136">
        <f>E36+E28</f>
        <v>20501544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SERIOUS FUN CHILDREN'S NETWORK</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176</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177</v>
      </c>
      <c r="C3" s="144" t="s">
        <v>178</v>
      </c>
      <c r="D3" s="145">
        <f>'Expenses 2024'!C40</f>
        <v>17231899</v>
      </c>
      <c r="E3" s="146"/>
      <c r="F3" s="43"/>
      <c r="G3" s="43"/>
      <c r="H3" s="43"/>
      <c r="I3" s="43"/>
      <c r="J3" s="43"/>
      <c r="K3" s="43"/>
      <c r="L3" s="43"/>
      <c r="M3" s="43"/>
      <c r="N3" s="43"/>
      <c r="O3" s="43"/>
      <c r="P3" s="43"/>
      <c r="Q3" s="43"/>
      <c r="R3" s="43"/>
      <c r="S3" s="43"/>
      <c r="T3" s="43"/>
      <c r="U3" s="43"/>
      <c r="V3" s="43"/>
      <c r="W3" s="43"/>
      <c r="X3" s="43"/>
      <c r="Y3" s="43"/>
    </row>
    <row r="4">
      <c r="A4" s="138"/>
      <c r="B4" s="49"/>
      <c r="C4" s="144" t="s">
        <v>179</v>
      </c>
      <c r="D4" s="145">
        <f>'Expenses 2024'!C31</f>
        <v>20873</v>
      </c>
      <c r="E4" s="146"/>
      <c r="F4" s="43"/>
      <c r="G4" s="43"/>
      <c r="H4" s="43"/>
      <c r="I4" s="43"/>
      <c r="J4" s="43"/>
      <c r="K4" s="43"/>
      <c r="L4" s="43"/>
      <c r="M4" s="43"/>
      <c r="N4" s="43"/>
      <c r="O4" s="43"/>
      <c r="P4" s="43"/>
      <c r="Q4" s="43"/>
      <c r="R4" s="43"/>
      <c r="S4" s="43"/>
      <c r="T4" s="43"/>
      <c r="U4" s="43"/>
      <c r="V4" s="43"/>
      <c r="W4" s="43"/>
      <c r="X4" s="43"/>
      <c r="Y4" s="43"/>
    </row>
    <row r="5">
      <c r="A5" s="138"/>
      <c r="B5" s="49"/>
      <c r="C5" s="144" t="s">
        <v>180</v>
      </c>
      <c r="D5" s="145">
        <f>D3-D4</f>
        <v>17211026</v>
      </c>
      <c r="E5" s="146"/>
      <c r="F5" s="43"/>
      <c r="G5" s="43"/>
      <c r="H5" s="43"/>
      <c r="I5" s="43"/>
      <c r="J5" s="43"/>
      <c r="K5" s="43"/>
      <c r="L5" s="43"/>
      <c r="M5" s="43"/>
      <c r="N5" s="43"/>
      <c r="O5" s="43"/>
      <c r="P5" s="43"/>
      <c r="Q5" s="43"/>
      <c r="R5" s="43"/>
      <c r="S5" s="43"/>
      <c r="T5" s="43"/>
      <c r="U5" s="43"/>
      <c r="V5" s="43"/>
      <c r="W5" s="43"/>
      <c r="X5" s="43"/>
      <c r="Y5" s="43"/>
    </row>
    <row r="6">
      <c r="A6" s="138"/>
      <c r="B6" s="49"/>
      <c r="C6" s="144" t="s">
        <v>181</v>
      </c>
      <c r="D6" s="145">
        <f>D5/12</f>
        <v>1434252.167</v>
      </c>
      <c r="E6" s="146"/>
      <c r="F6" s="43"/>
      <c r="G6" s="43"/>
      <c r="H6" s="43"/>
      <c r="I6" s="43"/>
      <c r="J6" s="43"/>
      <c r="K6" s="43"/>
      <c r="L6" s="43"/>
      <c r="M6" s="43"/>
      <c r="N6" s="43"/>
      <c r="O6" s="43"/>
      <c r="P6" s="43"/>
      <c r="Q6" s="43"/>
      <c r="R6" s="43"/>
      <c r="S6" s="43"/>
      <c r="T6" s="43"/>
      <c r="U6" s="43"/>
      <c r="V6" s="43"/>
      <c r="W6" s="43"/>
      <c r="X6" s="43"/>
      <c r="Y6" s="43"/>
    </row>
    <row r="7">
      <c r="A7" s="138"/>
      <c r="B7" s="49"/>
      <c r="C7" s="144" t="s">
        <v>182</v>
      </c>
      <c r="D7" s="75">
        <f>'Balance Sheet 2024'!E2+'Balance Sheet 2024'!E3</f>
        <v>7856446</v>
      </c>
      <c r="E7" s="146"/>
      <c r="F7" s="43"/>
      <c r="G7" s="43"/>
      <c r="H7" s="43"/>
      <c r="I7" s="43"/>
      <c r="J7" s="43"/>
      <c r="K7" s="43"/>
      <c r="L7" s="43"/>
      <c r="M7" s="43"/>
      <c r="N7" s="43"/>
      <c r="O7" s="43"/>
      <c r="P7" s="43"/>
      <c r="Q7" s="43"/>
      <c r="R7" s="43"/>
      <c r="S7" s="43"/>
      <c r="T7" s="43"/>
      <c r="U7" s="43"/>
      <c r="V7" s="43"/>
      <c r="W7" s="43"/>
      <c r="X7" s="43"/>
      <c r="Y7" s="43"/>
    </row>
    <row r="8">
      <c r="A8" s="138"/>
      <c r="B8" s="49"/>
      <c r="C8" s="147" t="s">
        <v>176</v>
      </c>
      <c r="D8" s="148">
        <f>D7/D6</f>
        <v>5.477729916</v>
      </c>
      <c r="E8" s="149" t="s">
        <v>183</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184</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185</v>
      </c>
      <c r="C11" s="144" t="s">
        <v>186</v>
      </c>
      <c r="D11" s="75">
        <f>'Balance Sheet 2024'!E30</f>
        <v>12404859</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187</v>
      </c>
      <c r="D12" s="75">
        <f>'Expenses 2024'!C40</f>
        <v>17231899</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188</v>
      </c>
      <c r="D13" s="145">
        <f>D12/12</f>
        <v>1435991.583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184</v>
      </c>
      <c r="D14" s="148">
        <f>D11/D13</f>
        <v>8.63853183</v>
      </c>
      <c r="E14" s="149" t="s">
        <v>183</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189</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190</v>
      </c>
      <c r="C17" s="144" t="s">
        <v>191</v>
      </c>
      <c r="D17" s="75">
        <f>sum('Balance Sheet 2024'!E13:E15)</f>
        <v>10578914</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187</v>
      </c>
      <c r="D18" s="75">
        <f>'Expenses 2024'!C40</f>
        <v>17231899</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188</v>
      </c>
      <c r="D19" s="145">
        <f>D18/12</f>
        <v>1435991.583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192</v>
      </c>
      <c r="D20" s="148">
        <f>D17/D19</f>
        <v>7.366974934</v>
      </c>
      <c r="E20" s="149" t="s">
        <v>183</v>
      </c>
      <c r="F20" s="43"/>
      <c r="G20" s="43"/>
      <c r="H20" s="43"/>
      <c r="I20" s="43"/>
      <c r="J20" s="43"/>
      <c r="K20" s="43"/>
      <c r="L20" s="43"/>
      <c r="M20" s="43"/>
      <c r="N20" s="43"/>
      <c r="O20" s="43"/>
      <c r="P20" s="43"/>
      <c r="Q20" s="43"/>
      <c r="R20" s="43"/>
      <c r="S20" s="43"/>
      <c r="T20" s="43"/>
      <c r="U20" s="43"/>
      <c r="V20" s="43"/>
      <c r="W20" s="43"/>
      <c r="X20" s="43"/>
      <c r="Y20" s="43"/>
    </row>
    <row r="21">
      <c r="A21" s="138"/>
      <c r="B21" s="49"/>
      <c r="C21" s="153" t="s">
        <v>193</v>
      </c>
      <c r="D21" s="154">
        <f>D20+D8</f>
        <v>12.84470485</v>
      </c>
      <c r="E21" s="155" t="s">
        <v>183</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194</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195</v>
      </c>
      <c r="C24" s="159"/>
      <c r="D24" s="160">
        <f>max('Revenues 2024'!E2:E7,'Revenues 2024'!F10:F15)</f>
        <v>15621241</v>
      </c>
      <c r="E24" s="161" t="s">
        <v>196</v>
      </c>
      <c r="F24" s="43"/>
      <c r="G24" s="43"/>
      <c r="H24" s="43"/>
      <c r="I24" s="43"/>
      <c r="J24" s="43"/>
      <c r="K24" s="43"/>
      <c r="L24" s="43"/>
      <c r="M24" s="43"/>
      <c r="N24" s="43"/>
      <c r="O24" s="43"/>
      <c r="P24" s="43"/>
      <c r="Q24" s="43"/>
      <c r="R24" s="43"/>
      <c r="S24" s="43"/>
      <c r="T24" s="43"/>
      <c r="U24" s="43"/>
      <c r="V24" s="43"/>
      <c r="W24" s="43"/>
      <c r="X24" s="43"/>
      <c r="Y24" s="43"/>
    </row>
    <row r="25">
      <c r="A25" s="138"/>
      <c r="B25" s="49"/>
      <c r="C25" s="144" t="s">
        <v>197</v>
      </c>
      <c r="D25" s="145">
        <f>'Revenues 2024'!F44</f>
        <v>16304947</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194</v>
      </c>
      <c r="D26" s="162">
        <f>D24/D25</f>
        <v>0.958067573</v>
      </c>
      <c r="E26" s="149" t="s">
        <v>198</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199</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200</v>
      </c>
      <c r="C29" s="144" t="s">
        <v>201</v>
      </c>
      <c r="D29" s="75">
        <f>SUM('Expenses 2024'!C7:C9)</f>
        <v>4017645</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202</v>
      </c>
      <c r="D30" s="75">
        <f>SUM('Expenses 2024'!C10:C12)</f>
        <v>768346</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203</v>
      </c>
      <c r="D31" s="75">
        <f>sum(D29:D30)</f>
        <v>4785991</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178</v>
      </c>
      <c r="D32" s="75">
        <f>'Expenses 2024'!C40</f>
        <v>17231899</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204</v>
      </c>
      <c r="D33" s="162">
        <f>D31/D32</f>
        <v>0.2777401957</v>
      </c>
      <c r="E33" s="149" t="s">
        <v>205</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206</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207</v>
      </c>
      <c r="C36" s="144" t="s">
        <v>208</v>
      </c>
      <c r="D36" s="75">
        <f>SUM('Expenses 2024'!C10:C11)</f>
        <v>497108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201</v>
      </c>
      <c r="D37" s="75">
        <f>SUM('Expenses 2024'!C7:C9)</f>
        <v>4017645</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206</v>
      </c>
      <c r="D38" s="162">
        <f>D36/D37</f>
        <v>0.1237311908</v>
      </c>
      <c r="E38" s="149" t="s">
        <v>209</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210</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211</v>
      </c>
      <c r="C41" s="147" t="s">
        <v>237</v>
      </c>
      <c r="D41" s="75">
        <f>'Expenses 2024'!D40</f>
        <v>15057279</v>
      </c>
      <c r="E41" s="164">
        <f t="shared" ref="E41:E44" si="1">D41/$D$44</f>
        <v>0.8738026494</v>
      </c>
      <c r="F41" s="43"/>
      <c r="G41" s="43"/>
      <c r="H41" s="43"/>
      <c r="I41" s="43"/>
      <c r="J41" s="43"/>
      <c r="K41" s="43"/>
      <c r="L41" s="43"/>
      <c r="M41" s="43"/>
      <c r="N41" s="43"/>
      <c r="O41" s="43"/>
      <c r="P41" s="43"/>
      <c r="Q41" s="43"/>
      <c r="R41" s="43"/>
      <c r="S41" s="43"/>
      <c r="T41" s="43"/>
      <c r="U41" s="43"/>
      <c r="V41" s="43"/>
      <c r="W41" s="43"/>
      <c r="X41" s="43"/>
      <c r="Y41" s="43"/>
    </row>
    <row r="42">
      <c r="A42" s="138"/>
      <c r="B42" s="49"/>
      <c r="C42" s="147" t="s">
        <v>213</v>
      </c>
      <c r="D42" s="145">
        <f>'Expenses 2024'!E40</f>
        <v>1221780</v>
      </c>
      <c r="E42" s="164">
        <f t="shared" si="1"/>
        <v>0.07090222616</v>
      </c>
      <c r="F42" s="43"/>
      <c r="G42" s="43"/>
      <c r="H42" s="43"/>
      <c r="I42" s="43"/>
      <c r="J42" s="43"/>
      <c r="K42" s="43"/>
      <c r="L42" s="43"/>
      <c r="M42" s="43"/>
      <c r="N42" s="43"/>
      <c r="O42" s="43"/>
      <c r="P42" s="43"/>
      <c r="Q42" s="43"/>
      <c r="R42" s="43"/>
      <c r="S42" s="43"/>
      <c r="T42" s="43"/>
      <c r="U42" s="43"/>
      <c r="V42" s="43"/>
      <c r="W42" s="43"/>
      <c r="X42" s="43"/>
      <c r="Y42" s="43"/>
    </row>
    <row r="43">
      <c r="A43" s="138"/>
      <c r="B43" s="49"/>
      <c r="C43" s="147" t="s">
        <v>214</v>
      </c>
      <c r="D43" s="145">
        <f>'Expenses 2024'!F40</f>
        <v>952840</v>
      </c>
      <c r="E43" s="164">
        <f t="shared" si="1"/>
        <v>0.05529512447</v>
      </c>
      <c r="F43" s="43"/>
      <c r="G43" s="43"/>
      <c r="H43" s="43"/>
      <c r="I43" s="43"/>
      <c r="J43" s="43"/>
      <c r="K43" s="43"/>
      <c r="L43" s="43"/>
      <c r="M43" s="43"/>
      <c r="N43" s="43"/>
      <c r="O43" s="43"/>
      <c r="P43" s="43"/>
      <c r="Q43" s="43"/>
      <c r="R43" s="43"/>
      <c r="S43" s="43"/>
      <c r="T43" s="43"/>
      <c r="U43" s="43"/>
      <c r="V43" s="43"/>
      <c r="W43" s="43"/>
      <c r="X43" s="43"/>
      <c r="Y43" s="43"/>
    </row>
    <row r="44">
      <c r="A44" s="138"/>
      <c r="B44" s="49"/>
      <c r="C44" s="144" t="s">
        <v>178</v>
      </c>
      <c r="D44" s="145">
        <f>sum(D41:D43)</f>
        <v>17231899</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215</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216</v>
      </c>
      <c r="C47" s="144" t="s">
        <v>217</v>
      </c>
      <c r="D47" s="145">
        <f>'Revenues 2024'!F9</f>
        <v>15621241</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218</v>
      </c>
      <c r="D48" s="145">
        <f>'Expenses 2024'!F40</f>
        <v>952840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219</v>
      </c>
      <c r="D49" s="165">
        <f>if(D48=0, "$0",D47/D48)</f>
        <v>16.39440095</v>
      </c>
      <c r="E49" s="149" t="s">
        <v>220</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221</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222</v>
      </c>
      <c r="C52" s="144" t="s">
        <v>223</v>
      </c>
      <c r="D52" s="145">
        <f>sum('Balance Sheet 2024'!E2:E10)</f>
        <v>8547997</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224</v>
      </c>
      <c r="D53" s="145">
        <f>sum('Balance Sheet 2024'!E19:E22)</f>
        <v>3631633</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225</v>
      </c>
      <c r="D54" s="167">
        <f>D52/D53</f>
        <v>2.353761242</v>
      </c>
      <c r="E54" s="149" t="s">
        <v>226</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227</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228</v>
      </c>
      <c r="C57" s="144" t="s">
        <v>229</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230</v>
      </c>
      <c r="D58" s="145">
        <f>'Balance Sheet 2024'!E18</f>
        <v>20501544</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231</v>
      </c>
      <c r="D59" s="168">
        <f>D57/D58</f>
        <v>0</v>
      </c>
      <c r="E59" s="149" t="s">
        <v>232</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SERIOUS FUN CHILDREN'S NETWORK</v>
      </c>
      <c r="B1" s="2" t="s">
        <v>238</v>
      </c>
      <c r="C1" s="138"/>
      <c r="D1" s="138"/>
      <c r="E1" s="138"/>
      <c r="F1" s="139"/>
      <c r="G1" s="139"/>
      <c r="H1" s="139"/>
      <c r="I1" s="43"/>
      <c r="J1" s="43"/>
      <c r="K1" s="43"/>
      <c r="L1" s="43"/>
      <c r="M1" s="43"/>
      <c r="N1" s="43"/>
      <c r="O1" s="43"/>
      <c r="P1" s="43"/>
      <c r="Q1" s="43"/>
      <c r="R1" s="43"/>
      <c r="S1" s="43"/>
      <c r="T1" s="43"/>
      <c r="U1" s="43"/>
      <c r="V1" s="43"/>
      <c r="W1" s="43"/>
      <c r="X1" s="43"/>
      <c r="Y1" s="43"/>
    </row>
    <row r="2">
      <c r="A2" s="140" t="s">
        <v>176</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177</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239</v>
      </c>
      <c r="E4" s="45" t="s">
        <v>240</v>
      </c>
      <c r="F4" s="45" t="s">
        <v>241</v>
      </c>
      <c r="G4" s="59" t="s">
        <v>242</v>
      </c>
      <c r="H4" s="59"/>
      <c r="I4" s="43"/>
      <c r="J4" s="43"/>
      <c r="K4" s="43"/>
      <c r="L4" s="43"/>
      <c r="M4" s="43"/>
      <c r="N4" s="43"/>
      <c r="O4" s="43"/>
      <c r="P4" s="43"/>
      <c r="Q4" s="43"/>
      <c r="R4" s="43"/>
      <c r="S4" s="43"/>
      <c r="T4" s="43"/>
      <c r="U4" s="43"/>
      <c r="V4" s="43"/>
      <c r="W4" s="43"/>
      <c r="X4" s="43"/>
      <c r="Y4" s="43"/>
    </row>
    <row r="5">
      <c r="A5" s="138"/>
      <c r="B5" s="49"/>
      <c r="C5" s="147" t="s">
        <v>176</v>
      </c>
      <c r="D5" s="176">
        <f>'Ratios 2022'!D8</f>
        <v>7.650283352</v>
      </c>
      <c r="E5" s="176">
        <f>'Ratios 2023'!D8</f>
        <v>5.983196945</v>
      </c>
      <c r="F5" s="176">
        <f>'Ratios 2024'!D8</f>
        <v>5.477729916</v>
      </c>
      <c r="G5" s="176">
        <f>average(D5:F5)</f>
        <v>6.370403404</v>
      </c>
      <c r="H5" s="149" t="s">
        <v>183</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184</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185</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239</v>
      </c>
      <c r="E9" s="45" t="s">
        <v>240</v>
      </c>
      <c r="F9" s="45" t="s">
        <v>241</v>
      </c>
      <c r="G9" s="59" t="s">
        <v>242</v>
      </c>
      <c r="H9" s="59"/>
      <c r="I9" s="43"/>
      <c r="J9" s="43"/>
      <c r="K9" s="43"/>
      <c r="L9" s="43"/>
      <c r="M9" s="43"/>
      <c r="N9" s="43"/>
      <c r="O9" s="43"/>
      <c r="P9" s="43"/>
      <c r="Q9" s="43"/>
      <c r="R9" s="43"/>
      <c r="S9" s="43"/>
      <c r="T9" s="43"/>
      <c r="U9" s="43"/>
      <c r="V9" s="43"/>
      <c r="W9" s="43"/>
      <c r="X9" s="43"/>
      <c r="Y9" s="43"/>
    </row>
    <row r="10">
      <c r="A10" s="138"/>
      <c r="B10" s="49"/>
      <c r="C10" s="147" t="s">
        <v>184</v>
      </c>
      <c r="D10" s="148">
        <f>'Ratios 2022'!D14</f>
        <v>10.12427056</v>
      </c>
      <c r="E10" s="148">
        <f>'Ratios 2023'!D14</f>
        <v>8.967497956</v>
      </c>
      <c r="F10" s="148">
        <f>'Ratios 2024'!D14</f>
        <v>8.63853183</v>
      </c>
      <c r="G10" s="176">
        <f>average(D10:F10)</f>
        <v>9.243433448</v>
      </c>
      <c r="H10" s="149" t="s">
        <v>183</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189</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190</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239</v>
      </c>
      <c r="E14" s="45" t="s">
        <v>240</v>
      </c>
      <c r="F14" s="45" t="s">
        <v>241</v>
      </c>
      <c r="G14" s="59" t="s">
        <v>242</v>
      </c>
      <c r="H14" s="59"/>
      <c r="I14" s="43"/>
      <c r="J14" s="43"/>
      <c r="K14" s="43"/>
      <c r="L14" s="43"/>
      <c r="M14" s="43"/>
      <c r="N14" s="43"/>
      <c r="O14" s="43"/>
      <c r="P14" s="43"/>
      <c r="Q14" s="43"/>
      <c r="R14" s="43"/>
      <c r="S14" s="43"/>
      <c r="T14" s="43"/>
      <c r="U14" s="43"/>
      <c r="V14" s="43"/>
      <c r="W14" s="43"/>
      <c r="X14" s="43"/>
      <c r="Y14" s="43"/>
    </row>
    <row r="15">
      <c r="A15" s="138"/>
      <c r="B15" s="49"/>
      <c r="C15" s="147" t="s">
        <v>192</v>
      </c>
      <c r="D15" s="179">
        <f>'Ratios 2022'!D20</f>
        <v>6.768316931</v>
      </c>
      <c r="E15" s="179">
        <f>'Ratios 2023'!D20</f>
        <v>6.065939894</v>
      </c>
      <c r="F15" s="179">
        <f>'Ratios 2024'!D20</f>
        <v>7.366974934</v>
      </c>
      <c r="G15" s="176">
        <f>average(D15:F15)</f>
        <v>6.73374392</v>
      </c>
      <c r="H15" s="149" t="s">
        <v>183</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194</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195</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239</v>
      </c>
      <c r="E19" s="45" t="s">
        <v>240</v>
      </c>
      <c r="F19" s="45" t="s">
        <v>241</v>
      </c>
      <c r="G19" s="59" t="s">
        <v>242</v>
      </c>
      <c r="H19" s="59"/>
      <c r="I19" s="43"/>
      <c r="J19" s="43"/>
      <c r="K19" s="43"/>
      <c r="L19" s="43"/>
      <c r="M19" s="43"/>
      <c r="N19" s="43"/>
      <c r="O19" s="43"/>
      <c r="P19" s="43"/>
      <c r="Q19" s="43"/>
      <c r="R19" s="43"/>
      <c r="S19" s="43"/>
      <c r="T19" s="43"/>
      <c r="U19" s="43"/>
      <c r="V19" s="43"/>
      <c r="W19" s="43"/>
      <c r="X19" s="43"/>
      <c r="Y19" s="43"/>
    </row>
    <row r="20">
      <c r="A20" s="138"/>
      <c r="B20" s="49"/>
      <c r="C20" s="147" t="s">
        <v>194</v>
      </c>
      <c r="D20" s="162">
        <f>'Ratios 2022'!D26</f>
        <v>0.8991055281</v>
      </c>
      <c r="E20" s="162">
        <f>'Ratios 2023'!D26</f>
        <v>0.9637729082</v>
      </c>
      <c r="F20" s="162">
        <f>'Ratios 2024'!D26</f>
        <v>0.958067573</v>
      </c>
      <c r="G20" s="180">
        <f>average(D20:F20)</f>
        <v>0.9403153364</v>
      </c>
      <c r="H20" s="149" t="s">
        <v>198</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199</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200</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239</v>
      </c>
      <c r="E24" s="45" t="s">
        <v>240</v>
      </c>
      <c r="F24" s="45" t="s">
        <v>241</v>
      </c>
      <c r="G24" s="59" t="s">
        <v>242</v>
      </c>
      <c r="H24" s="59"/>
      <c r="I24" s="43"/>
      <c r="J24" s="43"/>
      <c r="K24" s="43"/>
      <c r="L24" s="43"/>
      <c r="M24" s="43"/>
      <c r="N24" s="43"/>
      <c r="O24" s="43"/>
      <c r="P24" s="43"/>
      <c r="Q24" s="43"/>
      <c r="R24" s="43"/>
      <c r="S24" s="43"/>
      <c r="T24" s="43"/>
      <c r="U24" s="43"/>
      <c r="V24" s="43"/>
      <c r="W24" s="43"/>
      <c r="X24" s="43"/>
      <c r="Y24" s="43"/>
    </row>
    <row r="25">
      <c r="A25" s="138"/>
      <c r="B25" s="49"/>
      <c r="C25" s="147" t="s">
        <v>204</v>
      </c>
      <c r="D25" s="162">
        <f>'Ratios 2022'!D33</f>
        <v>0.293840714</v>
      </c>
      <c r="E25" s="162">
        <f>'Ratios 2023'!D33</f>
        <v>0.2656866044</v>
      </c>
      <c r="F25" s="162">
        <f>'Ratios 2024'!D33</f>
        <v>0.2777401957</v>
      </c>
      <c r="G25" s="180">
        <f>average(D25:F25)</f>
        <v>0.2790891714</v>
      </c>
      <c r="H25" s="149" t="s">
        <v>205</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206</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207</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239</v>
      </c>
      <c r="E29" s="45" t="s">
        <v>240</v>
      </c>
      <c r="F29" s="45" t="s">
        <v>241</v>
      </c>
      <c r="G29" s="59" t="s">
        <v>242</v>
      </c>
      <c r="H29" s="59"/>
      <c r="I29" s="43"/>
      <c r="J29" s="43"/>
      <c r="K29" s="43"/>
      <c r="L29" s="43"/>
      <c r="M29" s="43"/>
      <c r="N29" s="43"/>
      <c r="O29" s="43"/>
      <c r="P29" s="43"/>
      <c r="Q29" s="43"/>
      <c r="R29" s="43"/>
      <c r="S29" s="43"/>
      <c r="T29" s="43"/>
      <c r="U29" s="43"/>
      <c r="V29" s="43"/>
      <c r="W29" s="43"/>
      <c r="X29" s="43"/>
      <c r="Y29" s="43"/>
    </row>
    <row r="30">
      <c r="A30" s="138"/>
      <c r="B30" s="49"/>
      <c r="C30" s="147" t="s">
        <v>206</v>
      </c>
      <c r="D30" s="162">
        <f>'Ratios 2022'!D38</f>
        <v>0.1260032677</v>
      </c>
      <c r="E30" s="162">
        <f>'Ratios 2023'!D38</f>
        <v>0.1008359238</v>
      </c>
      <c r="F30" s="162">
        <f>'Ratios 2024'!D38</f>
        <v>0.1237311908</v>
      </c>
      <c r="G30" s="180">
        <f>average(D30:F30)</f>
        <v>0.1168567941</v>
      </c>
      <c r="H30" s="149" t="s">
        <v>209</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210</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211</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239</v>
      </c>
      <c r="E34" s="45" t="s">
        <v>240</v>
      </c>
      <c r="F34" s="45" t="s">
        <v>241</v>
      </c>
      <c r="G34" s="59" t="s">
        <v>242</v>
      </c>
      <c r="H34" s="59"/>
      <c r="I34" s="43"/>
      <c r="J34" s="43"/>
      <c r="K34" s="43"/>
      <c r="L34" s="43"/>
      <c r="M34" s="43"/>
      <c r="N34" s="43"/>
      <c r="O34" s="43"/>
      <c r="P34" s="43"/>
      <c r="Q34" s="43"/>
      <c r="R34" s="43"/>
      <c r="S34" s="43"/>
      <c r="T34" s="43"/>
      <c r="U34" s="43"/>
      <c r="V34" s="43"/>
      <c r="W34" s="43"/>
      <c r="X34" s="43"/>
      <c r="Y34" s="43"/>
    </row>
    <row r="35">
      <c r="A35" s="138"/>
      <c r="B35" s="49"/>
      <c r="C35" s="147" t="s">
        <v>243</v>
      </c>
      <c r="D35" s="162">
        <f>'Ratios 2022'!E41</f>
        <v>0.8755473409</v>
      </c>
      <c r="E35" s="162">
        <f>'Ratios 2023'!E41</f>
        <v>0.9046932549</v>
      </c>
      <c r="F35" s="162">
        <f>'Ratios 2024'!E41</f>
        <v>0.8738026494</v>
      </c>
      <c r="G35" s="180">
        <f t="shared" ref="G35:G37" si="1">average(D35:F35)</f>
        <v>0.8846810817</v>
      </c>
      <c r="H35" s="180"/>
      <c r="I35" s="43"/>
      <c r="J35" s="43"/>
      <c r="K35" s="43"/>
      <c r="L35" s="43"/>
      <c r="M35" s="43"/>
      <c r="N35" s="43"/>
      <c r="O35" s="43"/>
      <c r="P35" s="43"/>
      <c r="Q35" s="43"/>
      <c r="R35" s="43"/>
      <c r="S35" s="43"/>
      <c r="T35" s="43"/>
      <c r="U35" s="43"/>
      <c r="V35" s="43"/>
      <c r="W35" s="43"/>
      <c r="X35" s="43"/>
      <c r="Y35" s="43"/>
    </row>
    <row r="36">
      <c r="A36" s="138"/>
      <c r="B36" s="52"/>
      <c r="C36" s="147" t="s">
        <v>213</v>
      </c>
      <c r="D36" s="162">
        <f>'Ratios 2022'!E42</f>
        <v>0.06335113789</v>
      </c>
      <c r="E36" s="162">
        <f>'Ratios 2023'!E42</f>
        <v>0.05140533297</v>
      </c>
      <c r="F36" s="162">
        <f>'Ratios 2024'!E42</f>
        <v>0.07090222616</v>
      </c>
      <c r="G36" s="180">
        <f t="shared" si="1"/>
        <v>0.06188623234</v>
      </c>
      <c r="H36" s="180"/>
      <c r="I36" s="43"/>
      <c r="J36" s="43"/>
      <c r="K36" s="43"/>
      <c r="L36" s="43"/>
      <c r="M36" s="43"/>
      <c r="N36" s="43"/>
      <c r="O36" s="43"/>
      <c r="P36" s="43"/>
      <c r="Q36" s="43"/>
      <c r="R36" s="43"/>
      <c r="S36" s="43"/>
      <c r="T36" s="43"/>
      <c r="U36" s="43"/>
      <c r="V36" s="43"/>
      <c r="W36" s="43"/>
      <c r="X36" s="43"/>
      <c r="Y36" s="43"/>
    </row>
    <row r="37">
      <c r="A37" s="138"/>
      <c r="B37" s="181"/>
      <c r="C37" s="147" t="s">
        <v>214</v>
      </c>
      <c r="D37" s="162">
        <f>'Ratios 2022'!E43</f>
        <v>0.06110152124</v>
      </c>
      <c r="E37" s="162">
        <f>'Ratios 2023'!E43</f>
        <v>0.04390141215</v>
      </c>
      <c r="F37" s="162">
        <f>'Ratios 2024'!E43</f>
        <v>0.05529512447</v>
      </c>
      <c r="G37" s="180">
        <f t="shared" si="1"/>
        <v>0.05343268595</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215</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216</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239</v>
      </c>
      <c r="E41" s="45" t="s">
        <v>240</v>
      </c>
      <c r="F41" s="45" t="s">
        <v>241</v>
      </c>
      <c r="G41" s="59" t="s">
        <v>242</v>
      </c>
      <c r="H41" s="59"/>
      <c r="I41" s="43"/>
      <c r="J41" s="43"/>
      <c r="K41" s="43"/>
      <c r="L41" s="43"/>
      <c r="M41" s="43"/>
      <c r="N41" s="43"/>
      <c r="O41" s="43"/>
      <c r="P41" s="43"/>
      <c r="Q41" s="43"/>
      <c r="R41" s="43"/>
      <c r="S41" s="43"/>
      <c r="T41" s="43"/>
      <c r="U41" s="43"/>
      <c r="V41" s="43"/>
      <c r="W41" s="43"/>
      <c r="X41" s="43"/>
      <c r="Y41" s="43"/>
    </row>
    <row r="42">
      <c r="A42" s="138"/>
      <c r="B42" s="49"/>
      <c r="C42" s="147" t="s">
        <v>219</v>
      </c>
      <c r="D42" s="165">
        <f>'Ratios 2022'!D49</f>
        <v>16.47208045</v>
      </c>
      <c r="E42" s="165">
        <f>'Ratios 2023'!D49</f>
        <v>22.01188442</v>
      </c>
      <c r="F42" s="165">
        <f>'Ratios 2024'!D49</f>
        <v>16.39440095</v>
      </c>
      <c r="G42" s="182">
        <f>average(D42:F42)</f>
        <v>18.29278861</v>
      </c>
      <c r="H42" s="149" t="s">
        <v>220</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221</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222</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239</v>
      </c>
      <c r="E46" s="45" t="s">
        <v>240</v>
      </c>
      <c r="F46" s="45" t="s">
        <v>241</v>
      </c>
      <c r="G46" s="59" t="s">
        <v>242</v>
      </c>
      <c r="H46" s="59"/>
      <c r="I46" s="43"/>
      <c r="J46" s="43"/>
      <c r="K46" s="43"/>
      <c r="L46" s="43"/>
      <c r="M46" s="43"/>
      <c r="N46" s="43"/>
      <c r="O46" s="43"/>
      <c r="P46" s="43"/>
      <c r="Q46" s="43"/>
      <c r="R46" s="43"/>
      <c r="S46" s="43"/>
      <c r="T46" s="43"/>
      <c r="U46" s="43"/>
      <c r="V46" s="43"/>
      <c r="W46" s="43"/>
      <c r="X46" s="43"/>
      <c r="Y46" s="43"/>
    </row>
    <row r="47">
      <c r="A47" s="138"/>
      <c r="B47" s="49"/>
      <c r="C47" s="147" t="s">
        <v>225</v>
      </c>
      <c r="D47" s="148">
        <f>'Ratios 2022'!D54</f>
        <v>4.130301731</v>
      </c>
      <c r="E47" s="148">
        <f>'Ratios 2023'!D54</f>
        <v>4.407655347</v>
      </c>
      <c r="F47" s="148">
        <f>'Ratios 2024'!D54</f>
        <v>2.353761242</v>
      </c>
      <c r="G47" s="176">
        <f>average(D47:F47)</f>
        <v>3.630572773</v>
      </c>
      <c r="H47" s="149" t="s">
        <v>226</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227</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228</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239</v>
      </c>
      <c r="E51" s="45" t="s">
        <v>240</v>
      </c>
      <c r="F51" s="45" t="s">
        <v>241</v>
      </c>
      <c r="G51" s="59" t="s">
        <v>242</v>
      </c>
      <c r="H51" s="59"/>
      <c r="I51" s="43"/>
      <c r="J51" s="43"/>
      <c r="K51" s="43"/>
      <c r="L51" s="43"/>
      <c r="M51" s="43"/>
      <c r="N51" s="43"/>
      <c r="O51" s="43"/>
      <c r="P51" s="43"/>
      <c r="Q51" s="43"/>
      <c r="R51" s="43"/>
      <c r="S51" s="43"/>
      <c r="T51" s="43"/>
      <c r="U51" s="43"/>
      <c r="V51" s="43"/>
      <c r="W51" s="43"/>
      <c r="X51" s="43"/>
      <c r="Y51" s="43"/>
    </row>
    <row r="52">
      <c r="A52" s="138"/>
      <c r="B52" s="49"/>
      <c r="C52" s="147" t="s">
        <v>231</v>
      </c>
      <c r="D52" s="183">
        <f>'Ratios 2022'!D59</f>
        <v>0</v>
      </c>
      <c r="E52" s="183">
        <f>'Ratios 2023'!D59</f>
        <v>0</v>
      </c>
      <c r="F52" s="183">
        <f>'Ratios 2024'!D59</f>
        <v>0</v>
      </c>
      <c r="G52" s="184">
        <f>average(D52:F52)</f>
        <v>0</v>
      </c>
      <c r="H52" s="149" t="s">
        <v>232</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SERIOUS FUN CHILDREN'S NETWORK</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SERIOUS FUN CHILDREN'S NETWORK</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1094943.0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1.3170274E7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690853.0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14265217</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157660.0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1053854.0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831027.0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222827</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96</v>
      </c>
      <c r="D42" s="74"/>
      <c r="E42" s="48">
        <v>2492.0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2492</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14648196</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SERIOUS FUN CHILDREN'S NETWORK</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5476109</v>
      </c>
      <c r="D3" s="99">
        <v>5476109.0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2889327</v>
      </c>
      <c r="D5" s="99">
        <v>2889327.0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1036591</v>
      </c>
      <c r="D7" s="99">
        <v>352086.0</v>
      </c>
      <c r="E7" s="99">
        <v>285335.0</v>
      </c>
      <c r="F7" s="99">
        <v>399170.0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108</v>
      </c>
      <c r="C9" s="98">
        <f t="shared" si="1"/>
        <v>2456993</v>
      </c>
      <c r="D9" s="99">
        <v>1923800.0</v>
      </c>
      <c r="E9" s="99">
        <v>364135.0</v>
      </c>
      <c r="F9" s="99">
        <v>169058.0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180600</v>
      </c>
      <c r="D10" s="99">
        <v>143992.0</v>
      </c>
      <c r="E10" s="99">
        <v>25511.0</v>
      </c>
      <c r="F10" s="99">
        <v>11097.0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259603</v>
      </c>
      <c r="D11" s="99">
        <v>192731.0</v>
      </c>
      <c r="E11" s="99">
        <v>42758.0</v>
      </c>
      <c r="F11" s="99">
        <v>24114.0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230972</v>
      </c>
      <c r="D12" s="99">
        <v>153399.0</v>
      </c>
      <c r="E12" s="99">
        <v>42142.0</v>
      </c>
      <c r="F12" s="99">
        <v>35431.0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7718</v>
      </c>
      <c r="D14" s="99">
        <v>5995.0</v>
      </c>
      <c r="E14" s="99">
        <v>648.0</v>
      </c>
      <c r="F14" s="99">
        <v>1075.0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55936</v>
      </c>
      <c r="D15" s="99">
        <v>43451.0</v>
      </c>
      <c r="E15" s="99">
        <v>4697.0</v>
      </c>
      <c r="F15" s="99">
        <v>7788.0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485884</v>
      </c>
      <c r="D20" s="99">
        <v>385149.0</v>
      </c>
      <c r="E20" s="99">
        <v>43168.0</v>
      </c>
      <c r="F20" s="99">
        <v>57567.0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425641</v>
      </c>
      <c r="D22" s="99">
        <v>324924.0</v>
      </c>
      <c r="E22" s="99">
        <v>33556.0</v>
      </c>
      <c r="F22" s="99">
        <v>67161.0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216225</v>
      </c>
      <c r="D23" s="99">
        <v>167964.0</v>
      </c>
      <c r="E23" s="99">
        <v>18158.0</v>
      </c>
      <c r="F23" s="99">
        <v>30103.0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284745</v>
      </c>
      <c r="D25" s="99">
        <v>221190.0</v>
      </c>
      <c r="E25" s="99">
        <v>23912.0</v>
      </c>
      <c r="F25" s="99">
        <v>39643.0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49494</v>
      </c>
      <c r="D26" s="99">
        <v>38251.0</v>
      </c>
      <c r="E26" s="99">
        <v>4081.0</v>
      </c>
      <c r="F26" s="99">
        <v>7162.0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49383</v>
      </c>
      <c r="D28" s="99">
        <v>38165.0</v>
      </c>
      <c r="E28" s="99">
        <v>4072.0</v>
      </c>
      <c r="F28" s="99">
        <v>7146.0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15870</v>
      </c>
      <c r="D31" s="99">
        <v>12328.0</v>
      </c>
      <c r="E31" s="99">
        <v>1333.0</v>
      </c>
      <c r="F31" s="99">
        <v>2209.0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52435</v>
      </c>
      <c r="D32" s="99">
        <v>40732.0</v>
      </c>
      <c r="E32" s="99">
        <v>4403.0</v>
      </c>
      <c r="F32" s="99">
        <v>7300.0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c r="C34" s="98">
        <f t="shared" si="1"/>
        <v>0</v>
      </c>
      <c r="D34" s="99">
        <v>0.0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c r="C35" s="98">
        <f t="shared" si="1"/>
        <v>0</v>
      </c>
      <c r="D35" s="99">
        <v>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133</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134</v>
      </c>
      <c r="C40" s="103">
        <f t="shared" ref="C40:F40" si="2">sum(C3:C39)</f>
        <v>14173526</v>
      </c>
      <c r="D40" s="103">
        <f t="shared" si="2"/>
        <v>12409593</v>
      </c>
      <c r="E40" s="103">
        <f t="shared" si="2"/>
        <v>897909</v>
      </c>
      <c r="F40" s="103">
        <f t="shared" si="2"/>
        <v>866024</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SERIOUS FUN CHILDREN'S NETWORK</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135</v>
      </c>
      <c r="B2" s="45">
        <v>1.0</v>
      </c>
      <c r="C2" s="46" t="s">
        <v>136</v>
      </c>
      <c r="D2" s="110"/>
      <c r="E2" s="111">
        <v>849254.0</v>
      </c>
      <c r="F2" s="43"/>
      <c r="G2" s="43"/>
      <c r="H2" s="43"/>
      <c r="I2" s="43"/>
      <c r="J2" s="43"/>
      <c r="K2" s="43"/>
      <c r="L2" s="43"/>
      <c r="M2" s="43"/>
      <c r="N2" s="43"/>
      <c r="O2" s="43"/>
      <c r="P2" s="43"/>
      <c r="Q2" s="43"/>
      <c r="R2" s="43"/>
      <c r="S2" s="43"/>
      <c r="T2" s="43"/>
      <c r="U2" s="43"/>
      <c r="V2" s="43"/>
      <c r="W2" s="43"/>
      <c r="X2" s="43"/>
      <c r="Y2" s="43"/>
      <c r="Z2" s="43"/>
    </row>
    <row r="3">
      <c r="A3" s="49"/>
      <c r="B3" s="45">
        <v>2.0</v>
      </c>
      <c r="C3" s="46" t="s">
        <v>137</v>
      </c>
      <c r="D3" s="112"/>
      <c r="E3" s="111">
        <v>8176586.0</v>
      </c>
      <c r="F3" s="43"/>
      <c r="G3" s="43"/>
      <c r="H3" s="43"/>
      <c r="I3" s="43"/>
      <c r="J3" s="43"/>
      <c r="K3" s="43"/>
      <c r="L3" s="43"/>
      <c r="M3" s="43"/>
      <c r="N3" s="43"/>
      <c r="O3" s="43"/>
      <c r="P3" s="43"/>
      <c r="Q3" s="43"/>
      <c r="R3" s="43"/>
      <c r="S3" s="43"/>
      <c r="T3" s="43"/>
      <c r="U3" s="43"/>
      <c r="V3" s="43"/>
      <c r="W3" s="43"/>
      <c r="X3" s="43"/>
      <c r="Y3" s="43"/>
      <c r="Z3" s="43"/>
    </row>
    <row r="4">
      <c r="A4" s="49"/>
      <c r="B4" s="45">
        <v>3.0</v>
      </c>
      <c r="C4" s="46" t="s">
        <v>138</v>
      </c>
      <c r="D4" s="110"/>
      <c r="E4" s="111">
        <v>195664.0</v>
      </c>
      <c r="F4" s="43"/>
      <c r="G4" s="43"/>
      <c r="H4" s="43"/>
      <c r="I4" s="43"/>
      <c r="J4" s="43"/>
      <c r="K4" s="43"/>
      <c r="L4" s="43"/>
      <c r="M4" s="43"/>
      <c r="N4" s="43"/>
      <c r="O4" s="43"/>
      <c r="P4" s="43"/>
      <c r="Q4" s="43"/>
      <c r="R4" s="43"/>
      <c r="S4" s="43"/>
      <c r="T4" s="43"/>
      <c r="U4" s="43"/>
      <c r="V4" s="43"/>
      <c r="W4" s="43"/>
      <c r="X4" s="43"/>
      <c r="Y4" s="43"/>
      <c r="Z4" s="43"/>
    </row>
    <row r="5">
      <c r="A5" s="49"/>
      <c r="B5" s="45">
        <v>4.0</v>
      </c>
      <c r="C5" s="46" t="s">
        <v>139</v>
      </c>
      <c r="D5" s="112"/>
      <c r="E5" s="111">
        <v>16075.0</v>
      </c>
      <c r="F5" s="43"/>
      <c r="G5" s="43"/>
      <c r="H5" s="43"/>
      <c r="I5" s="43"/>
      <c r="J5" s="43"/>
      <c r="K5" s="43"/>
      <c r="L5" s="43"/>
      <c r="M5" s="43"/>
      <c r="N5" s="43"/>
      <c r="O5" s="43"/>
      <c r="P5" s="43"/>
      <c r="Q5" s="43"/>
      <c r="R5" s="43"/>
      <c r="S5" s="43"/>
      <c r="T5" s="43"/>
      <c r="U5" s="43"/>
      <c r="V5" s="43"/>
      <c r="W5" s="43"/>
      <c r="X5" s="43"/>
      <c r="Y5" s="43"/>
      <c r="Z5" s="43"/>
    </row>
    <row r="6">
      <c r="A6" s="49"/>
      <c r="B6" s="45">
        <v>5.0</v>
      </c>
      <c r="C6" s="51" t="s">
        <v>140</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141</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142</v>
      </c>
      <c r="D8" s="112"/>
      <c r="E8" s="111">
        <v>250000.0</v>
      </c>
      <c r="F8" s="43"/>
      <c r="G8" s="43"/>
      <c r="H8" s="43"/>
      <c r="I8" s="43"/>
      <c r="J8" s="43"/>
      <c r="K8" s="43"/>
      <c r="L8" s="43"/>
      <c r="M8" s="43"/>
      <c r="N8" s="43"/>
      <c r="O8" s="43"/>
      <c r="P8" s="43"/>
      <c r="Q8" s="43"/>
      <c r="R8" s="43"/>
      <c r="S8" s="43"/>
      <c r="T8" s="43"/>
      <c r="U8" s="43"/>
      <c r="V8" s="43"/>
      <c r="W8" s="43"/>
      <c r="X8" s="43"/>
      <c r="Y8" s="43"/>
      <c r="Z8" s="43"/>
    </row>
    <row r="9">
      <c r="A9" s="49"/>
      <c r="B9" s="45">
        <v>8.0</v>
      </c>
      <c r="C9" s="46" t="s">
        <v>143</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144</v>
      </c>
      <c r="D10" s="110"/>
      <c r="E10" s="111">
        <v>222083.0</v>
      </c>
      <c r="F10" s="43"/>
      <c r="G10" s="43"/>
      <c r="H10" s="43"/>
      <c r="I10" s="43"/>
      <c r="J10" s="43"/>
      <c r="K10" s="43"/>
      <c r="L10" s="43"/>
      <c r="M10" s="43"/>
      <c r="N10" s="43"/>
      <c r="O10" s="43"/>
      <c r="P10" s="43"/>
      <c r="Q10" s="43"/>
      <c r="R10" s="43"/>
      <c r="S10" s="43"/>
      <c r="T10" s="43"/>
      <c r="U10" s="43"/>
      <c r="V10" s="43"/>
      <c r="W10" s="43"/>
      <c r="X10" s="43"/>
      <c r="Y10" s="43"/>
      <c r="Z10" s="43"/>
    </row>
    <row r="11">
      <c r="A11" s="49"/>
      <c r="B11" s="45" t="s">
        <v>145</v>
      </c>
      <c r="C11" s="46" t="s">
        <v>146</v>
      </c>
      <c r="D11" s="111">
        <v>358817.0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147</v>
      </c>
      <c r="C12" s="46" t="s">
        <v>148</v>
      </c>
      <c r="D12" s="111">
        <v>275470.0</v>
      </c>
      <c r="E12" s="108">
        <f>D11-D12</f>
        <v>83347</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149</v>
      </c>
      <c r="D13" s="112"/>
      <c r="E13" s="111">
        <v>7994243.0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150</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151</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152</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153</v>
      </c>
      <c r="D17" s="112"/>
      <c r="E17" s="111">
        <v>1621793.0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154</v>
      </c>
      <c r="D18" s="113"/>
      <c r="E18" s="114">
        <f>sum(E2:E17)</f>
        <v>19409045</v>
      </c>
      <c r="F18" s="43"/>
      <c r="G18" s="43"/>
      <c r="H18" s="43"/>
      <c r="I18" s="43"/>
      <c r="J18" s="43"/>
      <c r="K18" s="43"/>
      <c r="L18" s="43"/>
      <c r="M18" s="43"/>
      <c r="N18" s="43"/>
      <c r="O18" s="43"/>
      <c r="P18" s="43"/>
      <c r="Q18" s="43"/>
      <c r="R18" s="43"/>
      <c r="S18" s="43"/>
      <c r="T18" s="43"/>
      <c r="U18" s="43"/>
      <c r="V18" s="43"/>
      <c r="W18" s="43"/>
      <c r="X18" s="43"/>
      <c r="Y18" s="43"/>
      <c r="Z18" s="43"/>
    </row>
    <row r="19">
      <c r="A19" s="44" t="s">
        <v>155</v>
      </c>
      <c r="B19" s="115">
        <v>17.0</v>
      </c>
      <c r="C19" s="116" t="s">
        <v>156</v>
      </c>
      <c r="D19" s="117"/>
      <c r="E19" s="111">
        <v>2350836.0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157</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158</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159</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160</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161</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162</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163</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164</v>
      </c>
      <c r="D27" s="117"/>
      <c r="E27" s="118">
        <v>1638877.0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165</v>
      </c>
      <c r="D28" s="125"/>
      <c r="E28" s="126">
        <f>sum(E19:E27)</f>
        <v>3989713</v>
      </c>
      <c r="F28" s="43"/>
      <c r="G28" s="43"/>
      <c r="H28" s="43"/>
      <c r="I28" s="43"/>
      <c r="J28" s="43"/>
      <c r="K28" s="43"/>
      <c r="L28" s="43"/>
      <c r="M28" s="43"/>
      <c r="N28" s="43"/>
      <c r="O28" s="43"/>
      <c r="P28" s="43"/>
      <c r="Q28" s="43"/>
      <c r="R28" s="43"/>
      <c r="S28" s="43"/>
      <c r="T28" s="43"/>
      <c r="U28" s="43"/>
      <c r="V28" s="43"/>
      <c r="W28" s="43"/>
      <c r="X28" s="43"/>
      <c r="Y28" s="43"/>
      <c r="Z28" s="43"/>
    </row>
    <row r="29">
      <c r="A29" s="65" t="s">
        <v>166</v>
      </c>
      <c r="B29" s="127"/>
      <c r="C29" s="128" t="s">
        <v>167</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168</v>
      </c>
      <c r="D30" s="117"/>
      <c r="E30" s="111">
        <v>1.1958051E7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169</v>
      </c>
      <c r="D31" s="117"/>
      <c r="E31" s="111">
        <v>3461281.0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170</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171</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172</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173</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174</v>
      </c>
      <c r="D36" s="131"/>
      <c r="E36" s="126">
        <f>sum(E30:E35)</f>
        <v>15419332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175</v>
      </c>
      <c r="D37" s="135"/>
      <c r="E37" s="136">
        <f>E36+E28</f>
        <v>19409045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SERIOUS FUN CHILDREN'S NETWORK</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176</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177</v>
      </c>
      <c r="C3" s="144" t="s">
        <v>178</v>
      </c>
      <c r="D3" s="145">
        <f>'Expenses 2022'!C40</f>
        <v>14173526</v>
      </c>
      <c r="E3" s="146"/>
      <c r="F3" s="43"/>
      <c r="G3" s="43"/>
      <c r="H3" s="43"/>
      <c r="I3" s="43"/>
      <c r="J3" s="43"/>
      <c r="K3" s="43"/>
      <c r="L3" s="43"/>
      <c r="M3" s="43"/>
      <c r="N3" s="43"/>
      <c r="O3" s="43"/>
      <c r="P3" s="43"/>
      <c r="Q3" s="43"/>
      <c r="R3" s="43"/>
      <c r="S3" s="43"/>
      <c r="T3" s="43"/>
      <c r="U3" s="43"/>
      <c r="V3" s="43"/>
      <c r="W3" s="43"/>
      <c r="X3" s="43"/>
      <c r="Y3" s="43"/>
    </row>
    <row r="4">
      <c r="A4" s="138"/>
      <c r="B4" s="49"/>
      <c r="C4" s="144" t="s">
        <v>179</v>
      </c>
      <c r="D4" s="145">
        <f>'Expenses 2022'!C31</f>
        <v>15870</v>
      </c>
      <c r="E4" s="146"/>
      <c r="F4" s="43"/>
      <c r="G4" s="43"/>
      <c r="H4" s="43"/>
      <c r="I4" s="43"/>
      <c r="J4" s="43"/>
      <c r="K4" s="43"/>
      <c r="L4" s="43"/>
      <c r="M4" s="43"/>
      <c r="N4" s="43"/>
      <c r="O4" s="43"/>
      <c r="P4" s="43"/>
      <c r="Q4" s="43"/>
      <c r="R4" s="43"/>
      <c r="S4" s="43"/>
      <c r="T4" s="43"/>
      <c r="U4" s="43"/>
      <c r="V4" s="43"/>
      <c r="W4" s="43"/>
      <c r="X4" s="43"/>
      <c r="Y4" s="43"/>
    </row>
    <row r="5">
      <c r="A5" s="138"/>
      <c r="B5" s="49"/>
      <c r="C5" s="144" t="s">
        <v>180</v>
      </c>
      <c r="D5" s="145">
        <f>D3-D4</f>
        <v>14157656</v>
      </c>
      <c r="E5" s="146"/>
      <c r="F5" s="43"/>
      <c r="G5" s="43"/>
      <c r="H5" s="43"/>
      <c r="I5" s="43"/>
      <c r="J5" s="43"/>
      <c r="K5" s="43"/>
      <c r="L5" s="43"/>
      <c r="M5" s="43"/>
      <c r="N5" s="43"/>
      <c r="O5" s="43"/>
      <c r="P5" s="43"/>
      <c r="Q5" s="43"/>
      <c r="R5" s="43"/>
      <c r="S5" s="43"/>
      <c r="T5" s="43"/>
      <c r="U5" s="43"/>
      <c r="V5" s="43"/>
      <c r="W5" s="43"/>
      <c r="X5" s="43"/>
      <c r="Y5" s="43"/>
    </row>
    <row r="6">
      <c r="A6" s="138"/>
      <c r="B6" s="49"/>
      <c r="C6" s="144" t="s">
        <v>181</v>
      </c>
      <c r="D6" s="145">
        <f>D5/12</f>
        <v>1179804.667</v>
      </c>
      <c r="E6" s="146"/>
      <c r="F6" s="43"/>
      <c r="G6" s="43"/>
      <c r="H6" s="43"/>
      <c r="I6" s="43"/>
      <c r="J6" s="43"/>
      <c r="K6" s="43"/>
      <c r="L6" s="43"/>
      <c r="M6" s="43"/>
      <c r="N6" s="43"/>
      <c r="O6" s="43"/>
      <c r="P6" s="43"/>
      <c r="Q6" s="43"/>
      <c r="R6" s="43"/>
      <c r="S6" s="43"/>
      <c r="T6" s="43"/>
      <c r="U6" s="43"/>
      <c r="V6" s="43"/>
      <c r="W6" s="43"/>
      <c r="X6" s="43"/>
      <c r="Y6" s="43"/>
    </row>
    <row r="7">
      <c r="A7" s="138"/>
      <c r="B7" s="49"/>
      <c r="C7" s="144" t="s">
        <v>182</v>
      </c>
      <c r="D7" s="75">
        <f>'Balance Sheet 2022'!E2+'Balance Sheet 2022'!E3</f>
        <v>9025840</v>
      </c>
      <c r="E7" s="146"/>
      <c r="F7" s="43"/>
      <c r="G7" s="43"/>
      <c r="H7" s="43"/>
      <c r="I7" s="43"/>
      <c r="J7" s="43"/>
      <c r="K7" s="43"/>
      <c r="L7" s="43"/>
      <c r="M7" s="43"/>
      <c r="N7" s="43"/>
      <c r="O7" s="43"/>
      <c r="P7" s="43"/>
      <c r="Q7" s="43"/>
      <c r="R7" s="43"/>
      <c r="S7" s="43"/>
      <c r="T7" s="43"/>
      <c r="U7" s="43"/>
      <c r="V7" s="43"/>
      <c r="W7" s="43"/>
      <c r="X7" s="43"/>
      <c r="Y7" s="43"/>
    </row>
    <row r="8">
      <c r="A8" s="138"/>
      <c r="B8" s="49"/>
      <c r="C8" s="147" t="s">
        <v>176</v>
      </c>
      <c r="D8" s="148">
        <f>D7/D6</f>
        <v>7.650283352</v>
      </c>
      <c r="E8" s="149" t="s">
        <v>183</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184</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185</v>
      </c>
      <c r="C11" s="144" t="s">
        <v>186</v>
      </c>
      <c r="D11" s="75">
        <f>'Balance Sheet 2022'!E30</f>
        <v>11958051</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187</v>
      </c>
      <c r="D12" s="75">
        <f>'Expenses 2022'!C40</f>
        <v>14173526</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188</v>
      </c>
      <c r="D13" s="145">
        <f>D12/12</f>
        <v>1181127.167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184</v>
      </c>
      <c r="D14" s="148">
        <f>D11/D13</f>
        <v>10.12427056</v>
      </c>
      <c r="E14" s="149" t="s">
        <v>183</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189</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190</v>
      </c>
      <c r="C17" s="144" t="s">
        <v>191</v>
      </c>
      <c r="D17" s="75">
        <f>sum('Balance Sheet 2022'!E13:E15)</f>
        <v>7994243</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187</v>
      </c>
      <c r="D18" s="75">
        <f>'Expenses 2022'!C40</f>
        <v>14173526</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188</v>
      </c>
      <c r="D19" s="145">
        <f>D18/12</f>
        <v>1181127.167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192</v>
      </c>
      <c r="D20" s="148">
        <f>D17/D19</f>
        <v>6.768316931</v>
      </c>
      <c r="E20" s="149" t="s">
        <v>183</v>
      </c>
      <c r="F20" s="43"/>
      <c r="G20" s="43"/>
      <c r="H20" s="43"/>
      <c r="I20" s="43"/>
      <c r="J20" s="43"/>
      <c r="K20" s="43"/>
      <c r="L20" s="43"/>
      <c r="M20" s="43"/>
      <c r="N20" s="43"/>
      <c r="O20" s="43"/>
      <c r="P20" s="43"/>
      <c r="Q20" s="43"/>
      <c r="R20" s="43"/>
      <c r="S20" s="43"/>
      <c r="T20" s="43"/>
      <c r="U20" s="43"/>
      <c r="V20" s="43"/>
      <c r="W20" s="43"/>
      <c r="X20" s="43"/>
      <c r="Y20" s="43"/>
    </row>
    <row r="21">
      <c r="A21" s="138"/>
      <c r="B21" s="49"/>
      <c r="C21" s="153" t="s">
        <v>193</v>
      </c>
      <c r="D21" s="154">
        <f>D20+D8</f>
        <v>14.41860028</v>
      </c>
      <c r="E21" s="155" t="s">
        <v>183</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194</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195</v>
      </c>
      <c r="C24" s="159"/>
      <c r="D24" s="160">
        <f>max('Revenues 2022'!E2:E7,'Revenues 2022'!F10:F15)</f>
        <v>13170274</v>
      </c>
      <c r="E24" s="161" t="s">
        <v>196</v>
      </c>
      <c r="F24" s="43"/>
      <c r="G24" s="43"/>
      <c r="H24" s="43"/>
      <c r="I24" s="43"/>
      <c r="J24" s="43"/>
      <c r="K24" s="43"/>
      <c r="L24" s="43"/>
      <c r="M24" s="43"/>
      <c r="N24" s="43"/>
      <c r="O24" s="43"/>
      <c r="P24" s="43"/>
      <c r="Q24" s="43"/>
      <c r="R24" s="43"/>
      <c r="S24" s="43"/>
      <c r="T24" s="43"/>
      <c r="U24" s="43"/>
      <c r="V24" s="43"/>
      <c r="W24" s="43"/>
      <c r="X24" s="43"/>
      <c r="Y24" s="43"/>
    </row>
    <row r="25">
      <c r="A25" s="138"/>
      <c r="B25" s="49"/>
      <c r="C25" s="144" t="s">
        <v>197</v>
      </c>
      <c r="D25" s="145">
        <f>'Revenues 2022'!F44</f>
        <v>14648196</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194</v>
      </c>
      <c r="D26" s="162">
        <f>D24/D25</f>
        <v>0.8991055281</v>
      </c>
      <c r="E26" s="149" t="s">
        <v>198</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199</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200</v>
      </c>
      <c r="C29" s="144" t="s">
        <v>201</v>
      </c>
      <c r="D29" s="75">
        <f>SUM('Expenses 2022'!C7:C9)</f>
        <v>3493584</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202</v>
      </c>
      <c r="D30" s="75">
        <f>SUM('Expenses 2022'!C10:C12)</f>
        <v>671175</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203</v>
      </c>
      <c r="D31" s="75">
        <f>sum(D29:D30)</f>
        <v>4164759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178</v>
      </c>
      <c r="D32" s="75">
        <f>'Expenses 2022'!C40</f>
        <v>14173526</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204</v>
      </c>
      <c r="D33" s="162">
        <f>D31/D32</f>
        <v>0.293840714</v>
      </c>
      <c r="E33" s="149" t="s">
        <v>205</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206</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207</v>
      </c>
      <c r="C36" s="144" t="s">
        <v>208</v>
      </c>
      <c r="D36" s="75">
        <f>SUM('Expenses 2022'!C10:C11)</f>
        <v>440203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201</v>
      </c>
      <c r="D37" s="75">
        <f>SUM('Expenses 2022'!C7:C9)</f>
        <v>3493584</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206</v>
      </c>
      <c r="D38" s="162">
        <f>D36/D37</f>
        <v>0.1260032677</v>
      </c>
      <c r="E38" s="149" t="s">
        <v>209</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210</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211</v>
      </c>
      <c r="C41" s="147" t="s">
        <v>212</v>
      </c>
      <c r="D41" s="75">
        <f>'Expenses 2022'!D40</f>
        <v>12409593</v>
      </c>
      <c r="E41" s="164">
        <f t="shared" ref="E41:E44" si="1">D41/$D$44</f>
        <v>0.8755473409</v>
      </c>
      <c r="F41" s="43"/>
      <c r="G41" s="43"/>
      <c r="H41" s="43"/>
      <c r="I41" s="43"/>
      <c r="J41" s="43"/>
      <c r="K41" s="43"/>
      <c r="L41" s="43"/>
      <c r="M41" s="43"/>
      <c r="N41" s="43"/>
      <c r="O41" s="43"/>
      <c r="P41" s="43"/>
      <c r="Q41" s="43"/>
      <c r="R41" s="43"/>
      <c r="S41" s="43"/>
      <c r="T41" s="43"/>
      <c r="U41" s="43"/>
      <c r="V41" s="43"/>
      <c r="W41" s="43"/>
      <c r="X41" s="43"/>
      <c r="Y41" s="43"/>
    </row>
    <row r="42">
      <c r="A42" s="138"/>
      <c r="B42" s="49"/>
      <c r="C42" s="147" t="s">
        <v>213</v>
      </c>
      <c r="D42" s="145">
        <f>'Expenses 2022'!E40</f>
        <v>897909</v>
      </c>
      <c r="E42" s="164">
        <f t="shared" si="1"/>
        <v>0.06335113789</v>
      </c>
      <c r="F42" s="43"/>
      <c r="G42" s="43"/>
      <c r="H42" s="43"/>
      <c r="I42" s="43"/>
      <c r="J42" s="43"/>
      <c r="K42" s="43"/>
      <c r="L42" s="43"/>
      <c r="M42" s="43"/>
      <c r="N42" s="43"/>
      <c r="O42" s="43"/>
      <c r="P42" s="43"/>
      <c r="Q42" s="43"/>
      <c r="R42" s="43"/>
      <c r="S42" s="43"/>
      <c r="T42" s="43"/>
      <c r="U42" s="43"/>
      <c r="V42" s="43"/>
      <c r="W42" s="43"/>
      <c r="X42" s="43"/>
      <c r="Y42" s="43"/>
    </row>
    <row r="43">
      <c r="A43" s="138"/>
      <c r="B43" s="49"/>
      <c r="C43" s="147" t="s">
        <v>214</v>
      </c>
      <c r="D43" s="145">
        <f>'Expenses 2022'!F40</f>
        <v>866024</v>
      </c>
      <c r="E43" s="164">
        <f t="shared" si="1"/>
        <v>0.06110152124</v>
      </c>
      <c r="F43" s="43"/>
      <c r="G43" s="43"/>
      <c r="H43" s="43"/>
      <c r="I43" s="43"/>
      <c r="J43" s="43"/>
      <c r="K43" s="43"/>
      <c r="L43" s="43"/>
      <c r="M43" s="43"/>
      <c r="N43" s="43"/>
      <c r="O43" s="43"/>
      <c r="P43" s="43"/>
      <c r="Q43" s="43"/>
      <c r="R43" s="43"/>
      <c r="S43" s="43"/>
      <c r="T43" s="43"/>
      <c r="U43" s="43"/>
      <c r="V43" s="43"/>
      <c r="W43" s="43"/>
      <c r="X43" s="43"/>
      <c r="Y43" s="43"/>
    </row>
    <row r="44">
      <c r="A44" s="138"/>
      <c r="B44" s="49"/>
      <c r="C44" s="144" t="s">
        <v>178</v>
      </c>
      <c r="D44" s="145">
        <f>sum(D41:D43)</f>
        <v>14173526</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215</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216</v>
      </c>
      <c r="C47" s="144" t="s">
        <v>217</v>
      </c>
      <c r="D47" s="145">
        <f>'Revenues 2022'!F9</f>
        <v>14265217</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218</v>
      </c>
      <c r="D48" s="145">
        <f>'Expenses 2022'!F40</f>
        <v>866024</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219</v>
      </c>
      <c r="D49" s="165">
        <f>if(D48=0, "$0",D47/D48)</f>
        <v>16.47208045</v>
      </c>
      <c r="E49" s="149" t="s">
        <v>220</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221</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222</v>
      </c>
      <c r="C52" s="144" t="s">
        <v>223</v>
      </c>
      <c r="D52" s="145">
        <f>sum('Balance Sheet 2022'!E2:E10)</f>
        <v>9709662</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224</v>
      </c>
      <c r="D53" s="145">
        <f>sum('Balance Sheet 2022'!E19:E22)</f>
        <v>2350836</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225</v>
      </c>
      <c r="D54" s="167">
        <f>D52/D53</f>
        <v>4.130301731</v>
      </c>
      <c r="E54" s="149" t="s">
        <v>226</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227</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228</v>
      </c>
      <c r="C57" s="144" t="s">
        <v>229</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230</v>
      </c>
      <c r="D58" s="145">
        <f>'Balance Sheet 2022'!E18</f>
        <v>19409045</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231</v>
      </c>
      <c r="D59" s="168">
        <f>D57/D58</f>
        <v>0</v>
      </c>
      <c r="E59" s="149" t="s">
        <v>232</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SERIOUS FUN CHILDREN'S NETWORK</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1.6530551E7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660950.0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16530551</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587464.0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233</v>
      </c>
      <c r="D26" s="50">
        <v>367013.0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343376.0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23637</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23637</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96</v>
      </c>
      <c r="D42" s="74"/>
      <c r="E42" s="48">
        <v>10263.0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10263</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17151915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SERIOUS FUN CHILDREN'S NETWORK</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6064699</v>
      </c>
      <c r="D3" s="99">
        <v>6064699.0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4738304</v>
      </c>
      <c r="D5" s="99">
        <v>4738304.0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1100141</v>
      </c>
      <c r="D7" s="99">
        <v>411861.0</v>
      </c>
      <c r="E7" s="99">
        <v>285750.0</v>
      </c>
      <c r="F7" s="99">
        <v>402530.0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108</v>
      </c>
      <c r="C9" s="98">
        <f t="shared" si="1"/>
        <v>2750808</v>
      </c>
      <c r="D9" s="99">
        <v>2334513.0</v>
      </c>
      <c r="E9" s="99">
        <v>345919.0</v>
      </c>
      <c r="F9" s="99">
        <v>70376.0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195498</v>
      </c>
      <c r="D10" s="99">
        <v>140276.0</v>
      </c>
      <c r="E10" s="99">
        <v>31796.0</v>
      </c>
      <c r="F10" s="99">
        <v>23426.0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192816</v>
      </c>
      <c r="D11" s="99">
        <v>155163.0</v>
      </c>
      <c r="E11" s="99">
        <v>26017.0</v>
      </c>
      <c r="F11" s="99">
        <v>11636.0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305605</v>
      </c>
      <c r="D12" s="99">
        <v>219282.0</v>
      </c>
      <c r="E12" s="99">
        <v>49704.0</v>
      </c>
      <c r="F12" s="99">
        <v>36619.0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21984</v>
      </c>
      <c r="D14" s="99">
        <v>16352.0</v>
      </c>
      <c r="E14" s="99">
        <v>3242.0</v>
      </c>
      <c r="F14" s="99">
        <v>2390.0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58070</v>
      </c>
      <c r="D15" s="99">
        <v>43194.0</v>
      </c>
      <c r="E15" s="99">
        <v>8563.0</v>
      </c>
      <c r="F15" s="99">
        <v>6313.0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650744</v>
      </c>
      <c r="D20" s="99">
        <v>522492.0</v>
      </c>
      <c r="E20" s="99">
        <v>51834.0</v>
      </c>
      <c r="F20" s="99">
        <v>76418.0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167500</v>
      </c>
      <c r="D22" s="99">
        <v>136142.0</v>
      </c>
      <c r="E22" s="99">
        <v>11460.0</v>
      </c>
      <c r="F22" s="99">
        <v>19898.0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288028</v>
      </c>
      <c r="D23" s="99">
        <v>231255.0</v>
      </c>
      <c r="E23" s="99">
        <v>22959.0</v>
      </c>
      <c r="F23" s="99">
        <v>33814.0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288929</v>
      </c>
      <c r="D25" s="99">
        <v>231998.0</v>
      </c>
      <c r="E25" s="99">
        <v>23023.0</v>
      </c>
      <c r="F25" s="99">
        <v>33908.0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100326</v>
      </c>
      <c r="D26" s="99">
        <v>80558.0</v>
      </c>
      <c r="E26" s="99">
        <v>7994.0</v>
      </c>
      <c r="F26" s="99">
        <v>11774.0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107189</v>
      </c>
      <c r="D28" s="99">
        <v>86068.0</v>
      </c>
      <c r="E28" s="99">
        <v>8541.0</v>
      </c>
      <c r="F28" s="99">
        <v>12580.0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15303</v>
      </c>
      <c r="D31" s="99">
        <v>12288.0</v>
      </c>
      <c r="E31" s="99">
        <v>1219.0</v>
      </c>
      <c r="F31" s="99">
        <v>1796.0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60180</v>
      </c>
      <c r="D32" s="99">
        <v>51350.0</v>
      </c>
      <c r="E32" s="99">
        <v>1325.0</v>
      </c>
      <c r="F32" s="99">
        <v>7505.0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c r="C34" s="98">
        <f t="shared" si="1"/>
        <v>0</v>
      </c>
      <c r="D34" s="99">
        <v>0.0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c r="C35" s="98">
        <f t="shared" si="1"/>
        <v>0</v>
      </c>
      <c r="D35" s="99">
        <v>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133</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134</v>
      </c>
      <c r="C40" s="103">
        <f t="shared" ref="C40:F40" si="2">sum(C3:C39)</f>
        <v>17106124</v>
      </c>
      <c r="D40" s="103">
        <f t="shared" si="2"/>
        <v>15475795</v>
      </c>
      <c r="E40" s="103">
        <f t="shared" si="2"/>
        <v>879346</v>
      </c>
      <c r="F40" s="103">
        <f t="shared" si="2"/>
        <v>750983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SERIOUS FUN CHILDREN'S NETWORK</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135</v>
      </c>
      <c r="B2" s="45">
        <v>1.0</v>
      </c>
      <c r="C2" s="46" t="s">
        <v>136</v>
      </c>
      <c r="D2" s="110"/>
      <c r="E2" s="111">
        <v>824461.0</v>
      </c>
      <c r="F2" s="43"/>
      <c r="G2" s="43"/>
      <c r="H2" s="43"/>
      <c r="I2" s="43"/>
      <c r="J2" s="43"/>
      <c r="K2" s="43"/>
      <c r="L2" s="43"/>
      <c r="M2" s="43"/>
      <c r="N2" s="43"/>
      <c r="O2" s="43"/>
      <c r="P2" s="43"/>
      <c r="Q2" s="43"/>
      <c r="R2" s="43"/>
      <c r="S2" s="43"/>
      <c r="T2" s="43"/>
      <c r="U2" s="43"/>
      <c r="V2" s="43"/>
      <c r="W2" s="43"/>
      <c r="X2" s="43"/>
      <c r="Y2" s="43"/>
      <c r="Z2" s="43"/>
    </row>
    <row r="3">
      <c r="A3" s="49"/>
      <c r="B3" s="45">
        <v>2.0</v>
      </c>
      <c r="C3" s="46" t="s">
        <v>137</v>
      </c>
      <c r="D3" s="112"/>
      <c r="E3" s="111">
        <v>7697018.0</v>
      </c>
      <c r="F3" s="43"/>
      <c r="G3" s="43"/>
      <c r="H3" s="43"/>
      <c r="I3" s="43"/>
      <c r="J3" s="43"/>
      <c r="K3" s="43"/>
      <c r="L3" s="43"/>
      <c r="M3" s="43"/>
      <c r="N3" s="43"/>
      <c r="O3" s="43"/>
      <c r="P3" s="43"/>
      <c r="Q3" s="43"/>
      <c r="R3" s="43"/>
      <c r="S3" s="43"/>
      <c r="T3" s="43"/>
      <c r="U3" s="43"/>
      <c r="V3" s="43"/>
      <c r="W3" s="43"/>
      <c r="X3" s="43"/>
      <c r="Y3" s="43"/>
      <c r="Z3" s="43"/>
    </row>
    <row r="4">
      <c r="A4" s="49"/>
      <c r="B4" s="45">
        <v>3.0</v>
      </c>
      <c r="C4" s="46" t="s">
        <v>138</v>
      </c>
      <c r="D4" s="110"/>
      <c r="E4" s="111">
        <v>271767.0</v>
      </c>
      <c r="F4" s="43"/>
      <c r="G4" s="43"/>
      <c r="H4" s="43"/>
      <c r="I4" s="43"/>
      <c r="J4" s="43"/>
      <c r="K4" s="43"/>
      <c r="L4" s="43"/>
      <c r="M4" s="43"/>
      <c r="N4" s="43"/>
      <c r="O4" s="43"/>
      <c r="P4" s="43"/>
      <c r="Q4" s="43"/>
      <c r="R4" s="43"/>
      <c r="S4" s="43"/>
      <c r="T4" s="43"/>
      <c r="U4" s="43"/>
      <c r="V4" s="43"/>
      <c r="W4" s="43"/>
      <c r="X4" s="43"/>
      <c r="Y4" s="43"/>
      <c r="Z4" s="43"/>
    </row>
    <row r="5">
      <c r="A5" s="49"/>
      <c r="B5" s="45">
        <v>4.0</v>
      </c>
      <c r="C5" s="46" t="s">
        <v>139</v>
      </c>
      <c r="D5" s="112"/>
      <c r="E5" s="111">
        <v>31139.0</v>
      </c>
      <c r="F5" s="43"/>
      <c r="G5" s="43"/>
      <c r="H5" s="43"/>
      <c r="I5" s="43"/>
      <c r="J5" s="43"/>
      <c r="K5" s="43"/>
      <c r="L5" s="43"/>
      <c r="M5" s="43"/>
      <c r="N5" s="43"/>
      <c r="O5" s="43"/>
      <c r="P5" s="43"/>
      <c r="Q5" s="43"/>
      <c r="R5" s="43"/>
      <c r="S5" s="43"/>
      <c r="T5" s="43"/>
      <c r="U5" s="43"/>
      <c r="V5" s="43"/>
      <c r="W5" s="43"/>
      <c r="X5" s="43"/>
      <c r="Y5" s="43"/>
      <c r="Z5" s="43"/>
    </row>
    <row r="6">
      <c r="A6" s="49"/>
      <c r="B6" s="45">
        <v>5.0</v>
      </c>
      <c r="C6" s="51" t="s">
        <v>140</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141</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142</v>
      </c>
      <c r="D8" s="112"/>
      <c r="E8" s="111">
        <v>250000.0</v>
      </c>
      <c r="F8" s="43"/>
      <c r="G8" s="43"/>
      <c r="H8" s="43"/>
      <c r="I8" s="43"/>
      <c r="J8" s="43"/>
      <c r="K8" s="43"/>
      <c r="L8" s="43"/>
      <c r="M8" s="43"/>
      <c r="N8" s="43"/>
      <c r="O8" s="43"/>
      <c r="P8" s="43"/>
      <c r="Q8" s="43"/>
      <c r="R8" s="43"/>
      <c r="S8" s="43"/>
      <c r="T8" s="43"/>
      <c r="U8" s="43"/>
      <c r="V8" s="43"/>
      <c r="W8" s="43"/>
      <c r="X8" s="43"/>
      <c r="Y8" s="43"/>
      <c r="Z8" s="43"/>
    </row>
    <row r="9">
      <c r="A9" s="49"/>
      <c r="B9" s="45">
        <v>8.0</v>
      </c>
      <c r="C9" s="46" t="s">
        <v>143</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144</v>
      </c>
      <c r="D10" s="110"/>
      <c r="E10" s="111">
        <v>247427.0</v>
      </c>
      <c r="F10" s="43"/>
      <c r="G10" s="43"/>
      <c r="H10" s="43"/>
      <c r="I10" s="43"/>
      <c r="J10" s="43"/>
      <c r="K10" s="43"/>
      <c r="L10" s="43"/>
      <c r="M10" s="43"/>
      <c r="N10" s="43"/>
      <c r="O10" s="43"/>
      <c r="P10" s="43"/>
      <c r="Q10" s="43"/>
      <c r="R10" s="43"/>
      <c r="S10" s="43"/>
      <c r="T10" s="43"/>
      <c r="U10" s="43"/>
      <c r="V10" s="43"/>
      <c r="W10" s="43"/>
      <c r="X10" s="43"/>
      <c r="Y10" s="43"/>
      <c r="Z10" s="43"/>
    </row>
    <row r="11">
      <c r="A11" s="49"/>
      <c r="B11" s="45" t="s">
        <v>145</v>
      </c>
      <c r="C11" s="46" t="s">
        <v>146</v>
      </c>
      <c r="D11" s="111">
        <v>358817.0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147</v>
      </c>
      <c r="C12" s="46" t="s">
        <v>148</v>
      </c>
      <c r="D12" s="111">
        <v>290774.0</v>
      </c>
      <c r="E12" s="108">
        <f>D11-D12</f>
        <v>68043</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149</v>
      </c>
      <c r="D13" s="112"/>
      <c r="E13" s="111">
        <v>8647060.0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150</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151</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152</v>
      </c>
      <c r="D16" s="112"/>
      <c r="E16" s="111">
        <v>1450250.0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153</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154</v>
      </c>
      <c r="D18" s="113"/>
      <c r="E18" s="114">
        <f>sum(E2:E17)</f>
        <v>19487165</v>
      </c>
      <c r="F18" s="43"/>
      <c r="G18" s="43"/>
      <c r="H18" s="43"/>
      <c r="I18" s="43"/>
      <c r="J18" s="43"/>
      <c r="K18" s="43"/>
      <c r="L18" s="43"/>
      <c r="M18" s="43"/>
      <c r="N18" s="43"/>
      <c r="O18" s="43"/>
      <c r="P18" s="43"/>
      <c r="Q18" s="43"/>
      <c r="R18" s="43"/>
      <c r="S18" s="43"/>
      <c r="T18" s="43"/>
      <c r="U18" s="43"/>
      <c r="V18" s="43"/>
      <c r="W18" s="43"/>
      <c r="X18" s="43"/>
      <c r="Y18" s="43"/>
      <c r="Z18" s="43"/>
    </row>
    <row r="19">
      <c r="A19" s="44" t="s">
        <v>155</v>
      </c>
      <c r="B19" s="115">
        <v>17.0</v>
      </c>
      <c r="C19" s="116" t="s">
        <v>156</v>
      </c>
      <c r="D19" s="117"/>
      <c r="E19" s="111">
        <v>2114914.0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157</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158</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159</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160</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161</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162</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163</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164</v>
      </c>
      <c r="D27" s="117"/>
      <c r="E27" s="118">
        <v>1480701.0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165</v>
      </c>
      <c r="D28" s="125"/>
      <c r="E28" s="126">
        <f>sum(E19:E27)</f>
        <v>3595615</v>
      </c>
      <c r="F28" s="43"/>
      <c r="G28" s="43"/>
      <c r="H28" s="43"/>
      <c r="I28" s="43"/>
      <c r="J28" s="43"/>
      <c r="K28" s="43"/>
      <c r="L28" s="43"/>
      <c r="M28" s="43"/>
      <c r="N28" s="43"/>
      <c r="O28" s="43"/>
      <c r="P28" s="43"/>
      <c r="Q28" s="43"/>
      <c r="R28" s="43"/>
      <c r="S28" s="43"/>
      <c r="T28" s="43"/>
      <c r="U28" s="43"/>
      <c r="V28" s="43"/>
      <c r="W28" s="43"/>
      <c r="X28" s="43"/>
      <c r="Y28" s="43"/>
      <c r="Z28" s="43"/>
    </row>
    <row r="29">
      <c r="A29" s="65" t="s">
        <v>166</v>
      </c>
      <c r="B29" s="127"/>
      <c r="C29" s="128" t="s">
        <v>167</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168</v>
      </c>
      <c r="D30" s="117"/>
      <c r="E30" s="111">
        <v>1.2783261E7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169</v>
      </c>
      <c r="D31" s="117"/>
      <c r="E31" s="111">
        <v>3108289.0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170</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171</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172</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173</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174</v>
      </c>
      <c r="D36" s="131"/>
      <c r="E36" s="126">
        <f>sum(E30:E35)</f>
        <v>15891550</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175</v>
      </c>
      <c r="D37" s="135"/>
      <c r="E37" s="136">
        <f>E36+E28</f>
        <v>19487165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