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<sst xmlns="http://schemas.openxmlformats.org/spreadsheetml/2006/main" count="876" uniqueCount="262">
  <si>
    <t>SILVER BAY YMCA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</si>
  <si>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</si>
  <si>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</si>
  <si>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</si>
  <si>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</si>
  <si>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</si>
  <si>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</si>
  <si>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</si>
  <si>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</si>
  <si>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</si>
  <si>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</si>
  <si>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</si>
  <si>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</si>
  <si>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</si>
  <si>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</si>
  <si>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</si>
  <si>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</si>
  <si>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</si>
  <si>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</si>
  <si>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</si>
  <si>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</si>
  <si>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</si>
  <si>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</si>
  <si>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</si>
  <si>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</si>
  <si>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</si>
  <si>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</si>
  <si>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</si>
  <si>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</si>
  <si>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</si>
  <si>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</si>
  <si>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</si>
  <si>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</si>
  <si>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</si>
  <si>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</si>
  <si>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</si>
  <si>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</si>
  <si>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</si>
  <si>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</si>
  <si>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</si>
  <si>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</si>
  <si>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</si>
  <si>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</si>
  <si>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</si>
  <si>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</si>
  <si>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</si>
  <si>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</si>
  <si>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</si>
  <si>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</si>
  <si>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</si>
  <si>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</si>
  <si>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</si>
  <si>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</si>
  <si>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</si>
  <si>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</si>
  <si>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</si>
  <si>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</si>
  <si>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</si>
  <si>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</si>
  <si>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</si>
  <si>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</si>
  <si>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</si>
  <si>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</si>
  <si>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</si>
  <si>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Conference Fees</t>
  </si>
  <si>
    <t>Guest Revenue</t>
  </si>
  <si>
    <t>Program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</si>
  <si>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</si>
  <si>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</si>
  <si>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</si>
  <si>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</si>
  <si>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</si>
  <si>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</si>
  <si>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</si>
  <si>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</si>
  <si>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</si>
  <si>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</si>
  <si>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</si>
  <si>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</si>
  <si>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</si>
  <si>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</si>
  <si>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</si>
  <si>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</si>
  <si>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</si>
  <si>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</si>
  <si>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</si>
  <si>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</si>
  <si>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</si>
  <si>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</si>
  <si>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</si>
  <si>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</si>
  <si>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</si>
  <si>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</si>
  <si>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</si>
  <si>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</si>
  <si>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</si>
  <si>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</si>
  <si>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</si>
  <si>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</si>
  <si>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Insurance proceeds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</si>
  <si>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</si>
  <si>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</si>
  <si>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</si>
  <si>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</si>
  <si>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</si>
  <si>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</si>
  <si>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</si>
  <si>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</si>
  <si>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</si>
  <si>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</si>
  <si>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</si>
  <si>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</si>
  <si>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</si>
  <si>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</si>
  <si>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</si>
  <si>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</si>
  <si>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</si>
  <si>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</si>
  <si>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</si>
  <si>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</si>
  <si>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</si>
  <si>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</si>
  <si>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</si>
  <si>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</si>
  <si>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</si>
  <si>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</si>
  <si>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</si>
  <si>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</si>
  <si>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</si>
  <si>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</si>
  <si>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</si>
  <si>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</si>
  <si>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</si>
  <si>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</si>
  <si>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</si>
  <si>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</si>
  <si>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</si>
  <si>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Equipment Maintenance</t>
  </si>
  <si>
    <t>Food Purchases</t>
  </si>
  <si>
    <t>Programs</t>
  </si>
  <si>
    <t>Buildings - Repairs and Maint.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</si>
  <si>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</si>
  <si>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</si>
  <si>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</si>
  <si>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</si>
  <si>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</si>
  <si>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</si>
  <si>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</si>
  <si>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</si>
  <si>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</si>
  <si>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</si>
  <si>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</si>
  <si>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</si>
  <si>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</si>
  <si>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</si>
  <si>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</si>
  <si>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</si>
  <si>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</si>
  <si>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</si>
  <si>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</si>
  <si>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</si>
  <si>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</si>
  <si>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</si>
  <si>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</si>
  <si>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</si>
  <si>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</si>
  <si>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</si>
  <si>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</si>
  <si>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</si>
  <si>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</si>
  <si>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</si>
  <si>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</si>
  <si>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</si>
  <si>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</si>
  <si>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</si>
  <si>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</si>
  <si>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</si>
  <si>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</si>
  <si>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</si>
  <si>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</si>
  <si>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</si>
  <si>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</si>
  <si>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</si>
  <si>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</si>
  <si>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</si>
  <si>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</si>
  <si>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</si>
  <si>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</si>
  <si>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</si>
  <si>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</si>
  <si>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</si>
  <si>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</si>
  <si>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</si>
  <si>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</si>
  <si>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</si>
  <si>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</si>
  <si>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</si>
  <si>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</si>
  <si>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</si>
  <si>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</si>
  <si>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</si>
  <si>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</si>
  <si>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</si>
  <si>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</si>
  <si>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</si>
  <si>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</si>
  <si>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</si>
  <si>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</si>
  <si>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</si>
  <si>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</si>
  <si>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</si>
  <si>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</si>
  <si>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</si>
  <si>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</si>
  <si>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</si>
  <si>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</si>
  <si>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</si>
  <si>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</si>
  <si>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</si>
  <si>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</si>
  <si>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</si>
  <si>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</si>
  <si>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</si>
  <si>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</si>
  <si>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</si>
  <si>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</si>
  <si>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</si>
  <si>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</si>
  <si>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</si>
  <si>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</si>
  <si>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</si>
  <si>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</si>
  <si>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</si>
  <si>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</si>
  <si>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</si>
  <si>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</si>
  <si>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</si>
  <si>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</si>
  <si>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</si>
  <si>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</si>
  <si>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</si>
  <si>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CONFERENCE FEES</t>
  </si>
  <si>
    <t>GUEST REVENUE</t>
  </si>
  <si>
    <t>PROGRAM REVENUE</t>
  </si>
  <si>
    <r>
      <rPr>
        <rFont val="Roboto"/>
        <color rgb="FF000000"/>
        <sz val="10.0"/>
      </rPr>
      <t xml:space="preserve">Gross amount from sales of </t>
    </r>
    <r>
      <rPr>
        <rFont val="Roboto"/>
        <color rgb="FF000000"/>
        <sz val="10.0"/>
      </rPr>
      <t>assets other than inventory</t>
    </r>
  </si>
  <si>
    <t>PROGRAMS</t>
  </si>
  <si>
    <t>FOOD PURCHASES</t>
  </si>
  <si>
    <t xml:space="preserve"> EQUIPMENT MAINTENANCE</t>
  </si>
  <si>
    <t>BUILDINGS - REPAIRS AND</t>
  </si>
  <si>
    <r>
      <rPr>
        <rFont val="Roboto"/>
        <b/>
        <color rgb="FF000000"/>
        <sz val="10.0"/>
      </rPr>
      <t xml:space="preserve">Program Expenses </t>
    </r>
    <r>
      <rPr>
        <rFont val="Roboto"/>
        <b/>
        <i/>
        <color rgb="FF000000"/>
        <sz val="10.0"/>
      </rPr>
      <t xml:space="preserve">(Program Efficiency Ratio) </t>
    </r>
  </si>
  <si>
    <t>Childcare Revenue -- Infant/Toddler/Preschool</t>
  </si>
  <si>
    <t xml:space="preserve"> All other program service revenue</t>
  </si>
  <si>
    <r>
      <rPr>
        <rFont val="Roboto"/>
        <color rgb="FF000000"/>
        <sz val="10.0"/>
      </rPr>
      <t xml:space="preserve">Gross amount from sales of </t>
    </r>
    <r>
      <rPr>
        <rFont val="Roboto"/>
        <color rgb="FF000000"/>
        <sz val="10.0"/>
      </rPr>
      <t>assets other than inventory</t>
    </r>
  </si>
  <si>
    <t>Miscellaneous</t>
  </si>
  <si>
    <t>BUILDINGS - REPAIRS &amp; MAINT</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</si>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</sst>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SILVER BAY YMCA</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10610638</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1394673</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9215965</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767997.0833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2626650</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3.420130176</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35487044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10610638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884219.8333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40.13373447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15350265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10610638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884219.8333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17.36023602</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20.7803662</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4083235</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10726001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0.3806856815</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4551917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839820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5391737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10610638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0.5081444678</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533942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4551917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0.1173004692</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249</v>
      </c>
      <c r="D41" s="75">
        <f>'Expenses 2023'!D40</f>
        <v>8847682</v>
      </c>
      <c r="E41" s="164">
        <f t="shared" ref="E41:E44" si="1">D41/$D$44</f>
        <v>0.8338501417</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1486593</v>
      </c>
      <c r="E42" s="164">
        <f t="shared" si="1"/>
        <v>0.1401040164</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276363</v>
      </c>
      <c r="E43" s="164">
        <f t="shared" si="1"/>
        <v>0.02604584192</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10610638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4500413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276363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16.28442664</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2825791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1042215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2.711332115</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2505267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45966104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0.05450248731</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SILVER BAY YMCA</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422110.0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1557658.0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2859423.0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4839191</v>
      </c>
      <c r="G9" s="58"/>
      <c r="H9" s="58"/>
      <c r="I9" s="58"/>
      <c r="J9" s="58"/>
      <c r="K9" s="58"/>
      <c r="L9" s="58"/>
      <c r="M9" s="58"/>
      <c r="N9" s="58"/>
      <c r="O9" s="58"/>
      <c r="P9" s="58"/>
      <c r="Q9" s="58"/>
      <c r="R9" s="58"/>
      <c r="S9" s="58"/>
      <c r="T9" s="58"/>
      <c r="U9" s="58"/>
      <c r="V9" s="58"/>
      <c r="W9" s="58"/>
      <c r="X9" s="58"/>
      <c r="Y9" s="58"/>
      <c r="Z9" s="58"/>
    </row>
    <row r="10">
      <c r="A10" s="44" t="s">
        <v>62</v>
      </c>
      <c r="B10" s="59" t="s">
        <v>63</v>
      </c>
      <c r="C10" s="60" t="s">
        <v>250</v>
      </c>
      <c r="D10" s="15"/>
      <c r="E10" s="15"/>
      <c r="F10" s="48">
        <v>138411.0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251</v>
      </c>
      <c r="D15" s="61"/>
      <c r="E15" s="61"/>
      <c r="F15" s="62">
        <v>5164323.0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5302734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548222.0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252</v>
      </c>
      <c r="D26" s="50">
        <v>5721084.0</v>
      </c>
      <c r="E26" s="50">
        <v>500.0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5200928.0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520156</v>
      </c>
      <c r="E28" s="75">
        <f t="shared" si="2"/>
        <v>500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520656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148743.0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43637.0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105106</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253</v>
      </c>
      <c r="D39" s="74"/>
      <c r="E39" s="48">
        <v>54125.0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54125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11370034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SILVER BAY YMCA</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8000</v>
      </c>
      <c r="D4" s="99">
        <v>8000.0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329155</v>
      </c>
      <c r="D7" s="99">
        <v>0.0</v>
      </c>
      <c r="E7" s="99">
        <v>329155.0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4536861</v>
      </c>
      <c r="D9" s="99">
        <v>3845430.0</v>
      </c>
      <c r="E9" s="99">
        <v>522315.0</v>
      </c>
      <c r="F9" s="99">
        <v>169116.0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196896</v>
      </c>
      <c r="D10" s="99">
        <v>143734.0</v>
      </c>
      <c r="E10" s="99">
        <v>53162.0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347245</v>
      </c>
      <c r="D11" s="99">
        <v>283593.0</v>
      </c>
      <c r="E11" s="99">
        <v>54593.0</v>
      </c>
      <c r="F11" s="99">
        <v>9059.0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332658</v>
      </c>
      <c r="D12" s="99">
        <v>259062.0</v>
      </c>
      <c r="E12" s="99">
        <v>61596.0</v>
      </c>
      <c r="F12" s="99">
        <v>12000.0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10324</v>
      </c>
      <c r="D15" s="99">
        <v>0.0</v>
      </c>
      <c r="E15" s="99">
        <v>10324.0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27893</v>
      </c>
      <c r="D16" s="99">
        <v>2893.0</v>
      </c>
      <c r="E16" s="99">
        <v>25000.0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312116</v>
      </c>
      <c r="D20" s="99">
        <v>0.0</v>
      </c>
      <c r="E20" s="99">
        <v>312116.0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116585</v>
      </c>
      <c r="D21" s="99">
        <v>116585.0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215676</v>
      </c>
      <c r="D22" s="99">
        <v>179445.0</v>
      </c>
      <c r="E22" s="99">
        <v>19752.0</v>
      </c>
      <c r="F22" s="99">
        <v>16479.0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416822</v>
      </c>
      <c r="D25" s="99">
        <v>416822.0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72445</v>
      </c>
      <c r="D26" s="99">
        <v>64499.0</v>
      </c>
      <c r="E26" s="99">
        <v>2703.0</v>
      </c>
      <c r="F26" s="99">
        <v>5243.0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181461</v>
      </c>
      <c r="D29" s="99">
        <v>167661.0</v>
      </c>
      <c r="E29" s="99">
        <v>13800.0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69479</v>
      </c>
      <c r="D30" s="99">
        <v>0.0</v>
      </c>
      <c r="E30" s="99">
        <v>69479.0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1438088</v>
      </c>
      <c r="D31" s="99">
        <v>1438088.0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344478</v>
      </c>
      <c r="D32" s="99">
        <v>333528.0</v>
      </c>
      <c r="E32" s="99">
        <v>10950.0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246</v>
      </c>
      <c r="C34" s="98">
        <f t="shared" si="1"/>
        <v>727435</v>
      </c>
      <c r="D34" s="99">
        <v>727435.0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245</v>
      </c>
      <c r="C35" s="98">
        <f t="shared" si="1"/>
        <v>205495</v>
      </c>
      <c r="D35" s="99">
        <v>205495.0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489218</v>
      </c>
      <c r="D36" s="99">
        <v>489218.0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254</v>
      </c>
      <c r="C37" s="98">
        <f t="shared" si="1"/>
        <v>174844</v>
      </c>
      <c r="D37" s="99">
        <v>174844.0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516040</v>
      </c>
      <c r="D38" s="99">
        <v>495414.0</v>
      </c>
      <c r="E38" s="99">
        <v>1438.0</v>
      </c>
      <c r="F38" s="99">
        <v>19188.0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11069214</v>
      </c>
      <c r="D40" s="103">
        <f t="shared" si="2"/>
        <v>9351746</v>
      </c>
      <c r="E40" s="103">
        <f t="shared" si="2"/>
        <v>1486383</v>
      </c>
      <c r="F40" s="103">
        <f t="shared" si="2"/>
        <v>231085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SILVER BAY YMCA</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12113.0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1952752.0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35807.0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85257.0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94336.0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4.6160999E7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1.9177126E7</v>
      </c>
      <c r="E12" s="108">
        <f>D11-D12</f>
        <v>26983873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1.7524051E7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46688189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495317.0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173977.0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2358163.0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3027457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3.6538354E7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7122378.0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43660732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46688189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SILVER BAY YMCA</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11069214</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1438088</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9631126</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802593.8333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1964865</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2.448143654</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36538354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11069214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922434.5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39.61078429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17524051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11069214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922434.5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18.99761013</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21.44575378</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5164323</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11370034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0.4542047104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4866016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876799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5742815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11069214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0.5188096463</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544141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4866016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0.1118247453</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255</v>
      </c>
      <c r="D41" s="75">
        <f>'Expenses 2024'!D40</f>
        <v>9351746</v>
      </c>
      <c r="E41" s="164">
        <f t="shared" ref="E41:E44" si="1">D41/$D$44</f>
        <v>0.8448428226</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1486383</v>
      </c>
      <c r="E42" s="164">
        <f t="shared" si="1"/>
        <v>0.134280808</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231085</v>
      </c>
      <c r="E43" s="164">
        <f t="shared" si="1"/>
        <v>0.02087636936</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11069214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4839191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231085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20.94117316</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2180265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669294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3.257559458</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2358163</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46688189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0.05050877</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SILVER BAY YMCA</v>
      </c>
      <c r="B1" s="2" t="s">
        <v>256</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257</v>
      </c>
      <c r="E4" s="45" t="s">
        <v>258</v>
      </c>
      <c r="F4" s="45" t="s">
        <v>259</v>
      </c>
      <c r="G4" s="59" t="s">
        <v>260</v>
      </c>
      <c r="H4" s="59"/>
      <c r="I4" s="43"/>
      <c r="J4" s="43"/>
      <c r="K4" s="43"/>
      <c r="L4" s="43"/>
      <c r="M4" s="43"/>
      <c r="N4" s="43"/>
      <c r="O4" s="43"/>
      <c r="P4" s="43"/>
      <c r="Q4" s="43"/>
      <c r="R4" s="43"/>
      <c r="S4" s="43"/>
      <c r="T4" s="43"/>
      <c r="U4" s="43"/>
      <c r="V4" s="43"/>
      <c r="W4" s="43"/>
      <c r="X4" s="43"/>
      <c r="Y4" s="43"/>
    </row>
    <row r="5">
      <c r="A5" s="138"/>
      <c r="B5" s="49"/>
      <c r="C5" s="147" t="s">
        <v>184</v>
      </c>
      <c r="D5" s="176">
        <f>'Ratios 2022'!D8</f>
        <v>6.081494257</v>
      </c>
      <c r="E5" s="176">
        <f>'Ratios 2023'!D8</f>
        <v>3.420130176</v>
      </c>
      <c r="F5" s="176">
        <f>'Ratios 2024'!D8</f>
        <v>2.448143654</v>
      </c>
      <c r="G5" s="176">
        <f>average(D5:F5)</f>
        <v>3.983256029</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257</v>
      </c>
      <c r="E9" s="45" t="s">
        <v>258</v>
      </c>
      <c r="F9" s="45" t="s">
        <v>259</v>
      </c>
      <c r="G9" s="59" t="s">
        <v>260</v>
      </c>
      <c r="H9" s="59"/>
      <c r="I9" s="43"/>
      <c r="J9" s="43"/>
      <c r="K9" s="43"/>
      <c r="L9" s="43"/>
      <c r="M9" s="43"/>
      <c r="N9" s="43"/>
      <c r="O9" s="43"/>
      <c r="P9" s="43"/>
      <c r="Q9" s="43"/>
      <c r="R9" s="43"/>
      <c r="S9" s="43"/>
      <c r="T9" s="43"/>
      <c r="U9" s="43"/>
      <c r="V9" s="43"/>
      <c r="W9" s="43"/>
      <c r="X9" s="43"/>
      <c r="Y9" s="43"/>
    </row>
    <row r="10">
      <c r="A10" s="138"/>
      <c r="B10" s="49"/>
      <c r="C10" s="147" t="s">
        <v>192</v>
      </c>
      <c r="D10" s="148">
        <f>'Ratios 2022'!D14</f>
        <v>45.32925049</v>
      </c>
      <c r="E10" s="148">
        <f>'Ratios 2023'!D14</f>
        <v>40.13373447</v>
      </c>
      <c r="F10" s="148">
        <f>'Ratios 2024'!D14</f>
        <v>39.61078429</v>
      </c>
      <c r="G10" s="176">
        <f>average(D10:F10)</f>
        <v>41.69125641</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257</v>
      </c>
      <c r="E14" s="45" t="s">
        <v>258</v>
      </c>
      <c r="F14" s="45" t="s">
        <v>259</v>
      </c>
      <c r="G14" s="59" t="s">
        <v>260</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17.45728236</v>
      </c>
      <c r="E15" s="179">
        <f>'Ratios 2023'!D20</f>
        <v>17.36023602</v>
      </c>
      <c r="F15" s="179">
        <f>'Ratios 2024'!D20</f>
        <v>18.99761013</v>
      </c>
      <c r="G15" s="176">
        <f>average(D15:F15)</f>
        <v>17.93837617</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257</v>
      </c>
      <c r="E19" s="45" t="s">
        <v>258</v>
      </c>
      <c r="F19" s="45" t="s">
        <v>259</v>
      </c>
      <c r="G19" s="59" t="s">
        <v>260</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0.3797808845</v>
      </c>
      <c r="E20" s="162">
        <f>'Ratios 2023'!D26</f>
        <v>0.3806856815</v>
      </c>
      <c r="F20" s="162">
        <f>'Ratios 2024'!D26</f>
        <v>0.4542047104</v>
      </c>
      <c r="G20" s="180">
        <f>average(D20:F20)</f>
        <v>0.4048904255</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257</v>
      </c>
      <c r="E24" s="45" t="s">
        <v>258</v>
      </c>
      <c r="F24" s="45" t="s">
        <v>259</v>
      </c>
      <c r="G24" s="59" t="s">
        <v>260</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0.4820794385</v>
      </c>
      <c r="E25" s="162">
        <f>'Ratios 2023'!D33</f>
        <v>0.5081444678</v>
      </c>
      <c r="F25" s="162">
        <f>'Ratios 2024'!D33</f>
        <v>0.5188096463</v>
      </c>
      <c r="G25" s="180">
        <f>average(D25:F25)</f>
        <v>0.5030111842</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257</v>
      </c>
      <c r="E29" s="45" t="s">
        <v>258</v>
      </c>
      <c r="F29" s="45" t="s">
        <v>259</v>
      </c>
      <c r="G29" s="59" t="s">
        <v>260</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0.1211926421</v>
      </c>
      <c r="E30" s="162">
        <f>'Ratios 2023'!D38</f>
        <v>0.1173004692</v>
      </c>
      <c r="F30" s="162">
        <f>'Ratios 2024'!D38</f>
        <v>0.1118247453</v>
      </c>
      <c r="G30" s="180">
        <f>average(D30:F30)</f>
        <v>0.1167726189</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257</v>
      </c>
      <c r="E34" s="45" t="s">
        <v>258</v>
      </c>
      <c r="F34" s="45" t="s">
        <v>259</v>
      </c>
      <c r="G34" s="59" t="s">
        <v>260</v>
      </c>
      <c r="H34" s="59"/>
      <c r="I34" s="43"/>
      <c r="J34" s="43"/>
      <c r="K34" s="43"/>
      <c r="L34" s="43"/>
      <c r="M34" s="43"/>
      <c r="N34" s="43"/>
      <c r="O34" s="43"/>
      <c r="P34" s="43"/>
      <c r="Q34" s="43"/>
      <c r="R34" s="43"/>
      <c r="S34" s="43"/>
      <c r="T34" s="43"/>
      <c r="U34" s="43"/>
      <c r="V34" s="43"/>
      <c r="W34" s="43"/>
      <c r="X34" s="43"/>
      <c r="Y34" s="43"/>
    </row>
    <row r="35">
      <c r="A35" s="138"/>
      <c r="B35" s="49"/>
      <c r="C35" s="147" t="s">
        <v>261</v>
      </c>
      <c r="D35" s="162">
        <f>'Ratios 2022'!E41</f>
        <v>0.8382183765</v>
      </c>
      <c r="E35" s="162">
        <f>'Ratios 2023'!E41</f>
        <v>0.8338501417</v>
      </c>
      <c r="F35" s="162">
        <f>'Ratios 2024'!E41</f>
        <v>0.8448428226</v>
      </c>
      <c r="G35" s="180">
        <f t="shared" ref="G35:G37" si="1">average(D35:F35)</f>
        <v>0.8389704469</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0.1411623316</v>
      </c>
      <c r="E36" s="162">
        <f>'Ratios 2023'!E42</f>
        <v>0.1401040164</v>
      </c>
      <c r="F36" s="162">
        <f>'Ratios 2024'!E42</f>
        <v>0.134280808</v>
      </c>
      <c r="G36" s="180">
        <f t="shared" si="1"/>
        <v>0.1385157187</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0.02061929191</v>
      </c>
      <c r="E37" s="162">
        <f>'Ratios 2023'!E43</f>
        <v>0.02604584192</v>
      </c>
      <c r="F37" s="162">
        <f>'Ratios 2024'!E43</f>
        <v>0.02087636936</v>
      </c>
      <c r="G37" s="180">
        <f t="shared" si="1"/>
        <v>0.0225138344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257</v>
      </c>
      <c r="E41" s="45" t="s">
        <v>258</v>
      </c>
      <c r="F41" s="45" t="s">
        <v>259</v>
      </c>
      <c r="G41" s="59" t="s">
        <v>260</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22.4724377</v>
      </c>
      <c r="E42" s="165">
        <f>'Ratios 2023'!D49</f>
        <v>16.28442664</v>
      </c>
      <c r="F42" s="165">
        <f>'Ratios 2024'!D49</f>
        <v>20.94117316</v>
      </c>
      <c r="G42" s="182">
        <f>average(D42:F42)</f>
        <v>19.89934583</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257</v>
      </c>
      <c r="E46" s="45" t="s">
        <v>258</v>
      </c>
      <c r="F46" s="45" t="s">
        <v>259</v>
      </c>
      <c r="G46" s="59" t="s">
        <v>260</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4.552820095</v>
      </c>
      <c r="E47" s="148">
        <f>'Ratios 2023'!D54</f>
        <v>2.711332115</v>
      </c>
      <c r="F47" s="148">
        <f>'Ratios 2024'!D54</f>
        <v>3.257559458</v>
      </c>
      <c r="G47" s="176">
        <f>average(D47:F47)</f>
        <v>3.507237223</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257</v>
      </c>
      <c r="E51" s="45" t="s">
        <v>258</v>
      </c>
      <c r="F51" s="45" t="s">
        <v>259</v>
      </c>
      <c r="G51" s="59" t="s">
        <v>260</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0.07308258347</v>
      </c>
      <c r="E52" s="183">
        <f>'Ratios 2023'!D59</f>
        <v>0.05450248731</v>
      </c>
      <c r="F52" s="183">
        <f>'Ratios 2024'!D59</f>
        <v>0.05050877</v>
      </c>
      <c r="G52" s="184">
        <f>average(D52:F52)</f>
        <v>0.05936461359</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SILVER BAY YMCA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SILVER BAY YMCA</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349564.0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18509.0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3939736.0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194834.0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4307809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2200252.0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1655843.0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357330.0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4213425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398294.0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8464519.0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7118433.0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1346086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1346086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13065.0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20765.0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-7700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162534.0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66053.0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96481</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19313.0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19313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10373708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SILVER BAY YMCA</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14800</v>
      </c>
      <c r="D4" s="99">
        <v>14800.0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321994</v>
      </c>
      <c r="D7" s="99">
        <v>0.0</v>
      </c>
      <c r="E7" s="99">
        <v>321994.0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3452047</v>
      </c>
      <c r="D9" s="99">
        <v>2956112.0</v>
      </c>
      <c r="E9" s="99">
        <v>411114.0</v>
      </c>
      <c r="F9" s="99">
        <v>84821.0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155343</v>
      </c>
      <c r="D10" s="99">
        <v>117082.0</v>
      </c>
      <c r="E10" s="99">
        <v>33917.0</v>
      </c>
      <c r="F10" s="99">
        <v>4344.0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302043</v>
      </c>
      <c r="D11" s="99">
        <v>235561.0</v>
      </c>
      <c r="E11" s="99">
        <v>47331.0</v>
      </c>
      <c r="F11" s="99">
        <v>19151.0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250359</v>
      </c>
      <c r="D12" s="99">
        <v>197427.0</v>
      </c>
      <c r="E12" s="99">
        <v>47054.0</v>
      </c>
      <c r="F12" s="99">
        <v>5878.0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19250</v>
      </c>
      <c r="D16" s="99">
        <v>0.0</v>
      </c>
      <c r="E16" s="99">
        <v>19250.0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55437</v>
      </c>
      <c r="D19" s="99">
        <v>0.0</v>
      </c>
      <c r="E19" s="99">
        <v>55437.0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25702</v>
      </c>
      <c r="D20" s="99">
        <v>0.0</v>
      </c>
      <c r="E20" s="99">
        <v>27495.0</v>
      </c>
      <c r="F20" s="99">
        <v>-1793.0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126168</v>
      </c>
      <c r="D21" s="99">
        <v>63084.0</v>
      </c>
      <c r="E21" s="99">
        <v>0.0</v>
      </c>
      <c r="F21" s="99">
        <v>63084.0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300539</v>
      </c>
      <c r="D25" s="99">
        <v>300539.0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53840</v>
      </c>
      <c r="D26" s="99">
        <v>40879.0</v>
      </c>
      <c r="E26" s="99">
        <v>10719.0</v>
      </c>
      <c r="F26" s="99">
        <v>2242.0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135056</v>
      </c>
      <c r="D29" s="99">
        <v>135056.0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1391314</v>
      </c>
      <c r="D31" s="99">
        <v>1391314.0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249570</v>
      </c>
      <c r="D32" s="99">
        <v>249570.0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548500</v>
      </c>
      <c r="D34" s="99">
        <v>340793.0</v>
      </c>
      <c r="E34" s="99">
        <v>207707.0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539472</v>
      </c>
      <c r="D35" s="99">
        <v>539472.0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428915</v>
      </c>
      <c r="D36" s="99">
        <v>428915.0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141502</v>
      </c>
      <c r="D37" s="99">
        <v>141502.0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784928</v>
      </c>
      <c r="D38" s="99">
        <v>640625.0</v>
      </c>
      <c r="E38" s="99">
        <v>130337.0</v>
      </c>
      <c r="F38" s="99">
        <v>13966.0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9296779</v>
      </c>
      <c r="D40" s="103">
        <f t="shared" si="2"/>
        <v>7792731</v>
      </c>
      <c r="E40" s="103">
        <f t="shared" si="2"/>
        <v>1312355</v>
      </c>
      <c r="F40" s="103">
        <f t="shared" si="2"/>
        <v>191693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SILVER BAY YMCA</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22997.0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3983423.0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5295.0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12744.0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92431.0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99331.0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4.9505258E7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2.1209395E7</v>
      </c>
      <c r="E12" s="108">
        <f>D11-D12</f>
        <v>28295863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1.3524708E7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15343.0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46052135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278281.0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647787.0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3365609.0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15343.0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4307020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3.5118002E7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6627113.0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41745115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46052135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SILVER BAY YMCA</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9296779</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1391314</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7905465</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658788.75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4006420</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6.081494257</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35118002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9296779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774731.5833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45.32925049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13524708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9296779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774731.5833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17.45728236</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23.53877661</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3939736</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10373708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0.3797808845</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3774041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707745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4481786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9296779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0.4820794385</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457386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3774041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0.1211926421</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7792731</v>
      </c>
      <c r="E41" s="164">
        <f t="shared" ref="E41:E44" si="1">D41/$D$44</f>
        <v>0.8382183765</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1312355</v>
      </c>
      <c r="E42" s="164">
        <f t="shared" si="1"/>
        <v>0.1411623316</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191693</v>
      </c>
      <c r="E43" s="164">
        <f t="shared" si="1"/>
        <v>0.02061929191</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9296779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4307809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191693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22.4724377</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4216221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926068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4.552820095</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3365609</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46052135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0.07308258347</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SILVER BAY YMCA</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347453.0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69725.0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4083235.0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4500413</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2317382.0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1838079.0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243</v>
      </c>
      <c r="D12" s="61"/>
      <c r="E12" s="61"/>
      <c r="F12" s="62">
        <v>414894.0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4570355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472611.0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244</v>
      </c>
      <c r="D26" s="50">
        <v>7701351.0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6675679.0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1025672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1025672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216740.0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59790.0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156950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10726001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SILVER BAY YMCA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30782</v>
      </c>
      <c r="D4" s="99">
        <v>30782.0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351133</v>
      </c>
      <c r="D7" s="99">
        <v>0.0</v>
      </c>
      <c r="E7" s="99">
        <v>351133.0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4200784</v>
      </c>
      <c r="D9" s="99">
        <v>3542704.0</v>
      </c>
      <c r="E9" s="99">
        <v>512929.0</v>
      </c>
      <c r="F9" s="99">
        <v>145151.0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169763</v>
      </c>
      <c r="D10" s="99">
        <v>135649.0</v>
      </c>
      <c r="E10" s="99">
        <v>30479.0</v>
      </c>
      <c r="F10" s="99">
        <v>3635.0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364179</v>
      </c>
      <c r="D11" s="99">
        <v>298445.0</v>
      </c>
      <c r="E11" s="99">
        <v>45479.0</v>
      </c>
      <c r="F11" s="99">
        <v>20255.0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305878</v>
      </c>
      <c r="D12" s="99">
        <v>240265.0</v>
      </c>
      <c r="E12" s="99">
        <v>55449.0</v>
      </c>
      <c r="F12" s="99">
        <v>10164.0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7838</v>
      </c>
      <c r="D15" s="99">
        <v>0.0</v>
      </c>
      <c r="E15" s="99">
        <v>7838.0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29375</v>
      </c>
      <c r="D16" s="99">
        <v>0.0</v>
      </c>
      <c r="E16" s="99">
        <v>29375.0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49770</v>
      </c>
      <c r="D19" s="99">
        <v>0.0</v>
      </c>
      <c r="E19" s="99">
        <v>49770.0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29072</v>
      </c>
      <c r="D20" s="99">
        <v>0.0</v>
      </c>
      <c r="E20" s="99">
        <v>29072.0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282865</v>
      </c>
      <c r="D25" s="99">
        <v>282865.0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72690</v>
      </c>
      <c r="D26" s="99">
        <v>58571.0</v>
      </c>
      <c r="E26" s="99">
        <v>10387.0</v>
      </c>
      <c r="F26" s="99">
        <v>3732.0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115109</v>
      </c>
      <c r="D29" s="99">
        <v>115109.0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1394673</v>
      </c>
      <c r="D31" s="99">
        <v>1394673.0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283933</v>
      </c>
      <c r="D32" s="99">
        <v>283933.0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245</v>
      </c>
      <c r="C34" s="98">
        <f t="shared" si="1"/>
        <v>578579</v>
      </c>
      <c r="D34" s="99">
        <v>578579.0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246</v>
      </c>
      <c r="C35" s="98">
        <f t="shared" si="1"/>
        <v>563303</v>
      </c>
      <c r="D35" s="99">
        <v>563303.0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513078</v>
      </c>
      <c r="D36" s="99">
        <v>325797.0</v>
      </c>
      <c r="E36" s="99">
        <v>187281.0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248</v>
      </c>
      <c r="C37" s="98">
        <f t="shared" si="1"/>
        <v>236498</v>
      </c>
      <c r="D37" s="99">
        <v>236498.0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1031336</v>
      </c>
      <c r="D38" s="99">
        <v>760509.0</v>
      </c>
      <c r="E38" s="99">
        <v>177401.0</v>
      </c>
      <c r="F38" s="99">
        <v>93426.0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10610638</v>
      </c>
      <c r="D40" s="103">
        <f t="shared" si="2"/>
        <v>8847682</v>
      </c>
      <c r="E40" s="103">
        <f t="shared" si="2"/>
        <v>1486593</v>
      </c>
      <c r="F40" s="103">
        <f t="shared" si="2"/>
        <v>276363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SILVER BAY YMCA</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21837.0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2604813.0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4295.0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8671.0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81449.0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104726.0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4.552033E7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1.7739036E7</v>
      </c>
      <c r="E12" s="108">
        <f>D11-D12</f>
        <v>27781294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1.5350265E7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8754.0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45966104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365145.0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677070.0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2505267.0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8754.0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3556236</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3.5487044E7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6922824.0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42409868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45966104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