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0" sheetId="3" r:id="rId6"/>
    <sheet state="visible" name="Expenses 2020" sheetId="4" r:id="rId7"/>
    <sheet state="visible" name="Balance Sheet 2020" sheetId="5" r:id="rId8"/>
    <sheet state="visible" name="Ratios 2020" sheetId="6" r:id="rId9"/>
    <sheet state="visible" name="Revenues 2021" sheetId="7" r:id="rId10"/>
    <sheet state="visible" name="Expenses 2021" sheetId="8" r:id="rId11"/>
    <sheet state="visible" name="Balance Sheet 2021" sheetId="9" r:id="rId12"/>
    <sheet state="visible" name="Ratios 2021" sheetId="10" r:id="rId13"/>
    <sheet state="visible" name="Revenues 2022" sheetId="11" r:id="rId14"/>
    <sheet state="visible" name="Expenses 2022" sheetId="12" r:id="rId15"/>
    <sheet state="visible" name="Balance Sheet 2022" sheetId="13" r:id="rId16"/>
    <sheet state="visible" name="Ratios 2022" sheetId="14" r:id="rId17"/>
    <sheet state="visible" name="Multi-Year Ratios" sheetId="15" r:id="rId18"/>
  </sheets>
  <definedNames/>
  <calcPr/>
</workbook>
</file>

<file path=xl/sharedStrings.xml><?xml version="1.0" encoding="utf-8"?>
<sst xmlns="http://schemas.openxmlformats.org/spreadsheetml/2006/main" count="873" uniqueCount="250">
  <si>
    <t>CRADLE SOCIETY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</si>
  <si>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</si>
  <si>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</si>
  <si>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</si>
  <si>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</si>
  <si>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</si>
  <si>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</si>
  <si>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</si>
  <si>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</si>
  <si>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</si>
  <si>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</si>
  <si>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</si>
  <si>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</si>
  <si>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</si>
  <si>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</si>
  <si>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</si>
  <si>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</si>
  <si>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</si>
  <si>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</si>
  <si>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</si>
  <si>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</si>
  <si>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</si>
  <si>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</si>
  <si>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</si>
  <si>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</si>
  <si>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</si>
  <si>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</si>
  <si>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</si>
  <si>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</si>
  <si>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</si>
  <si>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</si>
  <si>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</si>
  <si>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</si>
  <si>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</si>
  <si>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</si>
  <si>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</si>
  <si>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</si>
  <si>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</si>
  <si>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</si>
  <si>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</si>
  <si>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</si>
  <si>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</si>
  <si>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</si>
  <si>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</si>
  <si>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</si>
  <si>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</si>
  <si>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</si>
  <si>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</si>
  <si>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</si>
  <si>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</si>
  <si>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</si>
  <si>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</si>
  <si>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</si>
  <si>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</si>
  <si>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</si>
  <si>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</si>
  <si>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</si>
  <si>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</si>
  <si>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</si>
  <si>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</si>
  <si>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</si>
  <si>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</si>
  <si>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</si>
  <si>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</si>
  <si>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SERVICE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</si>
  <si>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</si>
  <si>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</si>
  <si>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</si>
  <si>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</si>
  <si>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</si>
  <si>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</si>
  <si>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</si>
  <si>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</si>
  <si>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</si>
  <si>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</si>
  <si>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</si>
  <si>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</si>
  <si>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</si>
  <si>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</si>
  <si>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</si>
  <si>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</si>
  <si>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</si>
  <si>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</si>
  <si>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</si>
  <si>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</si>
  <si>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</si>
  <si>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</si>
  <si>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</si>
  <si>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</si>
  <si>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</si>
  <si>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</si>
  <si>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</si>
  <si>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</si>
  <si>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</si>
  <si>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</si>
  <si>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</si>
  <si>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</si>
  <si>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ADMINISTRATIVE FEE</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</si>
  <si>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</si>
  <si>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</si>
  <si>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</si>
  <si>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</si>
  <si>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</si>
  <si>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</si>
  <si>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</si>
  <si>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</si>
  <si>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</si>
  <si>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</si>
  <si>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</si>
  <si>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</si>
  <si>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</si>
  <si>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</si>
  <si>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</si>
  <si>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</si>
  <si>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</si>
  <si>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</si>
  <si>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</si>
  <si>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</si>
  <si>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</si>
  <si>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</si>
  <si>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</si>
  <si>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</si>
  <si>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</si>
  <si>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</si>
  <si>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</si>
  <si>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</si>
  <si>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</si>
  <si>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</si>
  <si>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</si>
  <si>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</si>
  <si>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</si>
  <si>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</si>
  <si>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</si>
  <si>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</si>
  <si>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</si>
  <si>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</si>
  <si>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MISC EXPENSES</t>
  </si>
  <si>
    <t>EDUCATION &amp; RESEARCH</t>
  </si>
  <si>
    <t>EQUIPMENT REPAIRS &amp; MAINTENANC</t>
  </si>
  <si>
    <t>POSTAGE &amp; SHIPPING</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</si>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</sst>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CRADLE SOCIETY</v>
      </c>
      <c r="B1" s="2">
        <f>'Revenues 2021'!C1</f>
        <v>2021</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2021'!C40</f>
        <v>4122744</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2021'!C31</f>
        <v>160852</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3961892</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330157.6667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2021'!E2+'Balance Sheet 2021'!E3</f>
        <v>143596</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0.4349315933</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2021'!E30</f>
        <v>6541947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2021'!C40</f>
        <v>4122744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343562</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19.04153253</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2021'!E13:E15)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2021'!C40</f>
        <v>4122744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343562</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0.4349315933</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2021'!E2:E7,'Revenues 2021'!F10:F15)</f>
        <v>2750000</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2021'!F44</f>
        <v>4545546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0.6049878276</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2021'!C7:C9)</f>
        <v>2238012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2021'!C10:C12)</f>
        <v>497720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2735732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2021'!C40</f>
        <v>4122744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0.6635706704</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2021'!C10:C11)</f>
        <v>11590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2021'!C7:C9)</f>
        <v>2238012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0.005178703242</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241</v>
      </c>
      <c r="D41" s="75">
        <f>'Expenses 2021'!D40</f>
        <v>2926989</v>
      </c>
      <c r="E41" s="164">
        <f t="shared" ref="E41:E44" si="1">D41/$D$44</f>
        <v>0.7099613752</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2021'!E40</f>
        <v>1195755</v>
      </c>
      <c r="E42" s="164">
        <f t="shared" si="1"/>
        <v>0.2900386248</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2021'!F40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4122744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2021'!F9</f>
        <v>2970747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2021'!F40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v>0.0</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2021'!E2:E10)</f>
        <v>260422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2021'!E19:E22)</f>
        <v>331579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0.7853995579</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2021'!E18</f>
        <v>14814998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CRADLE SOCIETY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3103000.0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201056.0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19454.0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3304056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1290179.0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1290179</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404724.0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404724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4999101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CRADLE SOCIETY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29834</v>
      </c>
      <c r="D4" s="99">
        <v>29834.0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672756</v>
      </c>
      <c r="D7" s="99">
        <v>535107.0</v>
      </c>
      <c r="E7" s="99">
        <v>137649.0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2182724</v>
      </c>
      <c r="D9" s="99">
        <v>1736130.0</v>
      </c>
      <c r="E9" s="99">
        <v>446594.0</v>
      </c>
      <c r="F9" s="99">
        <v>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22775</v>
      </c>
      <c r="D11" s="99">
        <v>22775.0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610228</v>
      </c>
      <c r="D12" s="99">
        <v>489313.0</v>
      </c>
      <c r="E12" s="99">
        <v>120915.0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400464</v>
      </c>
      <c r="D20" s="99">
        <v>119650.0</v>
      </c>
      <c r="E20" s="99">
        <v>280814.0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358897</v>
      </c>
      <c r="D21" s="99">
        <v>330397.0</v>
      </c>
      <c r="E21" s="99">
        <v>28500.0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68800</v>
      </c>
      <c r="D22" s="99">
        <v>43440.0</v>
      </c>
      <c r="E22" s="99">
        <v>25360.0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83925</v>
      </c>
      <c r="D25" s="99">
        <v>58329.0</v>
      </c>
      <c r="E25" s="99">
        <v>25596.0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20768</v>
      </c>
      <c r="D26" s="99">
        <v>18391.0</v>
      </c>
      <c r="E26" s="99">
        <v>2377.0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15136</v>
      </c>
      <c r="D28" s="99">
        <v>10257.0</v>
      </c>
      <c r="E28" s="99">
        <v>4879.0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768</v>
      </c>
      <c r="D29" s="99">
        <v>683.0</v>
      </c>
      <c r="E29" s="99">
        <v>85.0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165374</v>
      </c>
      <c r="D31" s="99">
        <v>126898.0</v>
      </c>
      <c r="E31" s="99">
        <v>38476.0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86911</v>
      </c>
      <c r="D32" s="99">
        <v>42440.0</v>
      </c>
      <c r="E32" s="99">
        <v>44471.0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26285</v>
      </c>
      <c r="D34" s="99">
        <v>4905.0</v>
      </c>
      <c r="E34" s="99">
        <v>21380.0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37104</v>
      </c>
      <c r="D35" s="99">
        <v>14853.0</v>
      </c>
      <c r="E35" s="99">
        <v>22251.0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71039</v>
      </c>
      <c r="D36" s="99">
        <v>40124.0</v>
      </c>
      <c r="E36" s="99">
        <v>30915.0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6151</v>
      </c>
      <c r="D37" s="99">
        <v>3658.0</v>
      </c>
      <c r="E37" s="99">
        <v>2493.0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49388</v>
      </c>
      <c r="D38" s="99">
        <v>44623.0</v>
      </c>
      <c r="E38" s="99">
        <v>4765.0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4909327</v>
      </c>
      <c r="D40" s="103">
        <f t="shared" si="2"/>
        <v>3671807</v>
      </c>
      <c r="E40" s="103">
        <f t="shared" si="2"/>
        <v>1237520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CRADLE SOCIETY</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323725.0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135838.0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18883.0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7550736.0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5006909.0</v>
      </c>
      <c r="E12" s="108">
        <f>D11-D12</f>
        <v>2543827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1.3532079E7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16554352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492176.0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18634.0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510810</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7874355.0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8169187.0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16043542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16554352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CRADLE SOCIETY</v>
      </c>
      <c r="B1" s="2">
        <f>'Revenues 2022'!C1</f>
        <v>2022</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4909327</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165374</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4743953</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395329.4167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323725</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0.8188740487</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7874355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4909327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409110.5833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19.24749767</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4909327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409110.5833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0.8188740487</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3103000</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4999101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0.6207116039</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2855480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633003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3488483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4909327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0.7105827336</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22775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2855480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0.007975891969</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243</v>
      </c>
      <c r="D41" s="75">
        <f>'Expenses 2022'!D40</f>
        <v>3671807</v>
      </c>
      <c r="E41" s="164">
        <f t="shared" ref="E41:E44" si="1">D41/$D$44</f>
        <v>0.7479247155</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1237520</v>
      </c>
      <c r="E42" s="164">
        <f t="shared" si="1"/>
        <v>0.2520752845</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4909327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3304056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v>0.0</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478446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492176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0.9721034752</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16554352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CRADLE SOCIETY</v>
      </c>
      <c r="B1" s="2" t="s">
        <v>244</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8"/>
      <c r="B5" s="49"/>
      <c r="C5" s="147" t="s">
        <v>183</v>
      </c>
      <c r="D5" s="176">
        <f>'Ratios 2020'!D8</f>
        <v>0.884072613</v>
      </c>
      <c r="E5" s="176">
        <f>'Ratios 2021'!D8</f>
        <v>0.4349315933</v>
      </c>
      <c r="F5" s="176">
        <f>'Ratios 2022'!D8</f>
        <v>0.8188740487</v>
      </c>
      <c r="G5" s="176">
        <f>average(D5:F5)</f>
        <v>0.712626085</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8"/>
      <c r="B10" s="49"/>
      <c r="C10" s="147" t="s">
        <v>191</v>
      </c>
      <c r="D10" s="148">
        <f>'Ratios 2020'!D14</f>
        <v>29.50959681</v>
      </c>
      <c r="E10" s="148">
        <f>'Ratios 2021'!D14</f>
        <v>19.04153253</v>
      </c>
      <c r="F10" s="148">
        <f>'Ratios 2022'!D14</f>
        <v>19.24749767</v>
      </c>
      <c r="G10" s="176">
        <f>average(D10:F10)</f>
        <v>22.59954234</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2020'!D20</f>
        <v>0</v>
      </c>
      <c r="E15" s="179">
        <f>'Ratios 2021'!D20</f>
        <v>0</v>
      </c>
      <c r="F15" s="179">
        <f>'Ratios 2022'!D20</f>
        <v>0</v>
      </c>
      <c r="G15" s="176">
        <f>average(D15:F15)</f>
        <v>0</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2020'!D26</f>
        <v>0.5104742576</v>
      </c>
      <c r="E20" s="162">
        <f>'Ratios 2021'!D26</f>
        <v>0.6049878276</v>
      </c>
      <c r="F20" s="162">
        <f>'Ratios 2022'!D26</f>
        <v>0.6207116039</v>
      </c>
      <c r="G20" s="180">
        <f>average(D20:F20)</f>
        <v>0.578724563</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2020'!D33</f>
        <v>0.5991494471</v>
      </c>
      <c r="E25" s="162">
        <f>'Ratios 2021'!D33</f>
        <v>0.6635706704</v>
      </c>
      <c r="F25" s="162">
        <f>'Ratios 2022'!D33</f>
        <v>0.7105827336</v>
      </c>
      <c r="G25" s="180">
        <f>average(D25:F25)</f>
        <v>0.6577676171</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2020'!D38</f>
        <v>0.008377031522</v>
      </c>
      <c r="E30" s="162">
        <f>'Ratios 2021'!D38</f>
        <v>0.005178703242</v>
      </c>
      <c r="F30" s="162">
        <f>'Ratios 2022'!D38</f>
        <v>0.007975891969</v>
      </c>
      <c r="G30" s="180">
        <f>average(D30:F30)</f>
        <v>0.007177208911</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8"/>
      <c r="B35" s="49"/>
      <c r="C35" s="147" t="s">
        <v>249</v>
      </c>
      <c r="D35" s="162">
        <f>'Ratios 2020'!E41</f>
        <v>0.7699463128</v>
      </c>
      <c r="E35" s="162">
        <f>'Ratios 2021'!E41</f>
        <v>0.7099613752</v>
      </c>
      <c r="F35" s="162">
        <f>'Ratios 2022'!E41</f>
        <v>0.7479247155</v>
      </c>
      <c r="G35" s="180">
        <f t="shared" ref="G35:G37" si="1">average(D35:F35)</f>
        <v>0.7426108012</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2020'!E42</f>
        <v>0.2300536872</v>
      </c>
      <c r="E36" s="162">
        <f>'Ratios 2021'!E42</f>
        <v>0.2900386248</v>
      </c>
      <c r="F36" s="162">
        <f>'Ratios 2022'!E42</f>
        <v>0.2520752845</v>
      </c>
      <c r="G36" s="180">
        <f t="shared" si="1"/>
        <v>0.2573891988</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2020'!E43</f>
        <v>0</v>
      </c>
      <c r="E37" s="162">
        <f>'Ratios 2021'!E43</f>
        <v>0</v>
      </c>
      <c r="F37" s="162">
        <f>'Ratios 2022'!E43</f>
        <v>0</v>
      </c>
      <c r="G37" s="180">
        <f t="shared" si="1"/>
        <v>0</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2020'!D49</f>
        <v>0</v>
      </c>
      <c r="E42" s="165">
        <f>'Ratios 2021'!D49</f>
        <v>0</v>
      </c>
      <c r="F42" s="165">
        <f>'Ratios 2022'!D49</f>
        <v>0</v>
      </c>
      <c r="G42" s="182">
        <f>average(D42:F42)</f>
        <v>0</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2020'!D54</f>
        <v>0.9814065319</v>
      </c>
      <c r="E47" s="148">
        <f>'Ratios 2021'!D54</f>
        <v>0.7853995579</v>
      </c>
      <c r="F47" s="148">
        <f>'Ratios 2022'!D54</f>
        <v>0.9721034752</v>
      </c>
      <c r="G47" s="176">
        <f>average(D47:F47)</f>
        <v>0.912969855</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2020'!D59</f>
        <v>0</v>
      </c>
      <c r="E52" s="183">
        <f>'Ratios 2021'!D59</f>
        <v>0</v>
      </c>
      <c r="F52" s="183">
        <f>'Ratios 2022'!D59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CRADLE SOCIETY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CRADLE SOCIETY</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2650000.0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614881.0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127202.0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28660.0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3392083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1505150.0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1505150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113.0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264997.0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28908.0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293905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5191251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CRADLE SOCIETY</v>
      </c>
      <c r="B1" s="2">
        <f>'READ HERE FIRST'!B5</f>
        <v>2020</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17242</v>
      </c>
      <c r="D4" s="99">
        <v>17242.0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559791</v>
      </c>
      <c r="D7" s="99">
        <v>487591.0</v>
      </c>
      <c r="E7" s="99">
        <v>72200.0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1498456</v>
      </c>
      <c r="D9" s="99">
        <v>1305190.0</v>
      </c>
      <c r="E9" s="99">
        <v>193266.0</v>
      </c>
      <c r="F9" s="99">
        <v>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17242</v>
      </c>
      <c r="D11" s="99">
        <v>17242.0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462408</v>
      </c>
      <c r="D12" s="99">
        <v>411801.0</v>
      </c>
      <c r="E12" s="99">
        <v>50607.0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446212</v>
      </c>
      <c r="D20" s="99">
        <v>28785.0</v>
      </c>
      <c r="E20" s="99">
        <v>417427.0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412385</v>
      </c>
      <c r="D21" s="99">
        <v>404261.0</v>
      </c>
      <c r="E21" s="99">
        <v>8124.0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47734</v>
      </c>
      <c r="D22" s="99">
        <v>40096.0</v>
      </c>
      <c r="E22" s="99">
        <v>7638.0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102151</v>
      </c>
      <c r="D25" s="99">
        <v>72025.0</v>
      </c>
      <c r="E25" s="99">
        <v>30126.0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12115</v>
      </c>
      <c r="D26" s="99">
        <v>9249.0</v>
      </c>
      <c r="E26" s="99">
        <v>2866.0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1781</v>
      </c>
      <c r="D28" s="99">
        <v>591.0</v>
      </c>
      <c r="E28" s="99">
        <v>1190.0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3300</v>
      </c>
      <c r="D29" s="99">
        <v>1590.0</v>
      </c>
      <c r="E29" s="99">
        <v>1710.0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371621</v>
      </c>
      <c r="D31" s="99">
        <v>329021.0</v>
      </c>
      <c r="E31" s="99">
        <v>42600.0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127997</v>
      </c>
      <c r="D32" s="99">
        <v>43456.0</v>
      </c>
      <c r="E32" s="99">
        <v>84541.0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30153</v>
      </c>
      <c r="D34" s="99">
        <v>16725.0</v>
      </c>
      <c r="E34" s="99">
        <v>13428.0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13581</v>
      </c>
      <c r="D35" s="99">
        <v>6228.0</v>
      </c>
      <c r="E35" s="99">
        <v>7353.0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73814</v>
      </c>
      <c r="D36" s="99">
        <v>41083.0</v>
      </c>
      <c r="E36" s="99">
        <v>32731.0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850</v>
      </c>
      <c r="D37" s="99">
        <v>565.0</v>
      </c>
      <c r="E37" s="99">
        <v>285.0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37000</v>
      </c>
      <c r="D38" s="99">
        <v>28623.0</v>
      </c>
      <c r="E38" s="99">
        <v>8377.0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4235833</v>
      </c>
      <c r="D40" s="103">
        <f t="shared" si="2"/>
        <v>3261364</v>
      </c>
      <c r="E40" s="103">
        <f t="shared" si="2"/>
        <v>974469</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CRADLE SOCIETY</v>
      </c>
      <c r="B1" s="5"/>
      <c r="C1" s="2">
        <f>'READ HERE FIRST'!B5</f>
        <v>2020</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284687.0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56123.0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18796.0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7445787.0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4680685.0</v>
      </c>
      <c r="E12" s="108">
        <f>D11-D12</f>
        <v>2765102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1.6444119E7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19568827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363700.0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2719.0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61523.0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427942</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1.0416477E7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8724408.0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19140885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19568827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CRADLE SOCIETY</v>
      </c>
      <c r="B1" s="2">
        <f>'READ HERE FIRST'!B5</f>
        <v>2020</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2020'!C40</f>
        <v>4235833</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2020'!C31</f>
        <v>371621</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3864212</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322017.6667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2020'!E2+'Balance Sheet 2020'!E3</f>
        <v>284687</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0.884072613</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2020'!E30</f>
        <v>10416477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2020'!C40</f>
        <v>4235833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352986.0833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29.50959681</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2020'!E13:E15)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2020'!C40</f>
        <v>4235833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352986.0833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0.884072613</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2020'!E2:E7,'Revenues 2020'!F10:F15)</f>
        <v>2650000</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2020'!F44</f>
        <v>5191251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0.5104742576</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2020'!C7:C9)</f>
        <v>2058247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2020'!C10:C12)</f>
        <v>479650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2537897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2020'!C40</f>
        <v>4235833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0.5991494471</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2020'!C10:C11)</f>
        <v>17242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2020'!C7:C9)</f>
        <v>2058247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0.008377031522</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2020'!D40</f>
        <v>3261364</v>
      </c>
      <c r="E41" s="164">
        <f t="shared" ref="E41:E44" si="1">D41/$D$44</f>
        <v>0.7699463128</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2020'!E40</f>
        <v>974469</v>
      </c>
      <c r="E42" s="164">
        <f t="shared" si="1"/>
        <v>0.2300536872</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2020'!F40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4235833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2020'!F9</f>
        <v>3392083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2020'!F40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v>0.0</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2020'!E2:E10)</f>
        <v>359606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2020'!E19:E22)</f>
        <v>366419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0.9814065319</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2020'!E25:E26)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2020'!E18</f>
        <v>19568827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CRADLE SOCIETY</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2750000.0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220747.0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24235.0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2970747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1228425.0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1228425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108.0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346266.0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346266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4545546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CRADLE SOCIETY</v>
      </c>
      <c r="B1" s="2">
        <f>'Revenues 2021'!C1</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11590</v>
      </c>
      <c r="D4" s="99">
        <v>11590.0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595269</v>
      </c>
      <c r="D7" s="99">
        <v>504288.0</v>
      </c>
      <c r="E7" s="99">
        <v>90981.0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1642743</v>
      </c>
      <c r="D9" s="99">
        <v>1391666.0</v>
      </c>
      <c r="E9" s="99">
        <v>251077.0</v>
      </c>
      <c r="F9" s="99">
        <v>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11590</v>
      </c>
      <c r="D11" s="99">
        <v>11590.0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486130</v>
      </c>
      <c r="D12" s="99">
        <v>411660.0</v>
      </c>
      <c r="E12" s="99">
        <v>74470.0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606734</v>
      </c>
      <c r="D20" s="99">
        <v>114159.0</v>
      </c>
      <c r="E20" s="99">
        <v>492575.0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92800</v>
      </c>
      <c r="D21" s="99">
        <v>77603.0</v>
      </c>
      <c r="E21" s="99">
        <v>15197.0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91712</v>
      </c>
      <c r="D22" s="99">
        <v>37177.0</v>
      </c>
      <c r="E22" s="99">
        <v>54535.0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98552</v>
      </c>
      <c r="D25" s="99">
        <v>73162.0</v>
      </c>
      <c r="E25" s="99">
        <v>25390.0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20622</v>
      </c>
      <c r="D26" s="99">
        <v>14370.0</v>
      </c>
      <c r="E26" s="99">
        <v>6252.0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10235</v>
      </c>
      <c r="D28" s="99">
        <v>5298.0</v>
      </c>
      <c r="E28" s="99">
        <v>4937.0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4519</v>
      </c>
      <c r="D29" s="99">
        <v>2361.0</v>
      </c>
      <c r="E29" s="99">
        <v>2158.0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160852</v>
      </c>
      <c r="D31" s="99">
        <v>120031.0</v>
      </c>
      <c r="E31" s="99">
        <v>40821.0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125108</v>
      </c>
      <c r="D32" s="99">
        <v>38974.0</v>
      </c>
      <c r="E32" s="99">
        <v>86134.0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11371</v>
      </c>
      <c r="D34" s="99">
        <v>4135.0</v>
      </c>
      <c r="E34" s="99">
        <v>7236.0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23332</v>
      </c>
      <c r="D35" s="99">
        <v>14090.0</v>
      </c>
      <c r="E35" s="99">
        <v>9242.0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67908</v>
      </c>
      <c r="D36" s="99">
        <v>40932.0</v>
      </c>
      <c r="E36" s="99">
        <v>26976.0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6344</v>
      </c>
      <c r="D37" s="99">
        <v>3591.0</v>
      </c>
      <c r="E37" s="99">
        <v>2753.0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55333</v>
      </c>
      <c r="D38" s="99">
        <v>50312.0</v>
      </c>
      <c r="E38" s="99">
        <v>5021.0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4122744</v>
      </c>
      <c r="D40" s="103">
        <f t="shared" si="2"/>
        <v>2926989</v>
      </c>
      <c r="E40" s="103">
        <f t="shared" si="2"/>
        <v>1195755</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CRADLE SOCIETY</v>
      </c>
      <c r="B1" s="5"/>
      <c r="C1" s="2">
        <f>'Revenues 2021'!C1</f>
        <v>2021</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143596.0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98744.0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18082.0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7550736.0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4841536.0</v>
      </c>
      <c r="E12" s="108">
        <f>D11-D12</f>
        <v>2709200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1.1845376E7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14814998</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331579.0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40400.0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371979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6541947.0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7901072.0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14443019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14814998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