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<sst xmlns="http://schemas.openxmlformats.org/spreadsheetml/2006/main" count="856" uniqueCount="245">
  <si>
    <t>MEDICA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</si>
  <si>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</si>
  <si>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</si>
  <si>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</si>
  <si>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</si>
  <si>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</si>
  <si>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</si>
  <si>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</si>
  <si>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</si>
  <si>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</si>
  <si>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</si>
  <si>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</si>
  <si>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</si>
  <si>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</si>
  <si>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</si>
  <si>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</si>
  <si>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</si>
  <si>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</si>
  <si>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</si>
  <si>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</si>
  <si>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</si>
  <si>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</si>
  <si>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</si>
  <si>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</si>
  <si>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</si>
  <si>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</si>
  <si>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</si>
  <si>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</si>
  <si>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</si>
  <si>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</si>
  <si>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</si>
  <si>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</si>
  <si>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</si>
  <si>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</si>
  <si>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</si>
  <si>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</si>
  <si>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</si>
  <si>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</si>
  <si>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</si>
  <si>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</si>
  <si>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</si>
  <si>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</si>
  <si>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</si>
  <si>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</si>
  <si>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</si>
  <si>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</si>
  <si>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</si>
  <si>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</si>
  <si>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</si>
  <si>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</si>
  <si>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</si>
  <si>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</si>
  <si>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</si>
  <si>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</si>
  <si>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</si>
  <si>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</si>
  <si>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</si>
  <si>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</si>
  <si>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</si>
  <si>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</si>
  <si>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</si>
  <si>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</si>
  <si>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</si>
  <si>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</si>
  <si>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</si>
  <si>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</si>
  <si>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</si>
  <si>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</si>
  <si>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</si>
  <si>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</si>
  <si>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</si>
  <si>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</si>
  <si>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</si>
  <si>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</si>
  <si>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</si>
  <si>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</si>
  <si>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</si>
  <si>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</si>
  <si>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</si>
  <si>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</si>
  <si>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</si>
  <si>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</si>
  <si>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</si>
  <si>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</si>
  <si>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</si>
  <si>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</si>
  <si>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</si>
  <si>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</si>
  <si>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</si>
  <si>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</si>
  <si>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</si>
  <si>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</si>
  <si>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</si>
  <si>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</si>
  <si>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</si>
  <si>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</si>
  <si>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</si>
  <si>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</si>
  <si>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</si>
  <si>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</si>
  <si>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</si>
  <si>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</si>
  <si>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</si>
  <si>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</si>
  <si>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</si>
  <si>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</si>
  <si>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</si>
  <si>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</si>
  <si>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</si>
  <si>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</si>
  <si>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</si>
  <si>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</si>
  <si>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</si>
  <si>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</si>
  <si>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</si>
  <si>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</si>
  <si>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</si>
  <si>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</si>
  <si>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</si>
  <si>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</si>
  <si>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</si>
  <si>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</si>
  <si>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</si>
  <si>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</si>
  <si>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</si>
  <si>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</si>
  <si>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</si>
  <si>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</si>
  <si>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</si>
  <si>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</si>
  <si>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</si>
  <si>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</si>
  <si>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</si>
  <si>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LEASED EMPLOYEES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</si>
  <si>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</si>
  <si>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</si>
  <si>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</si>
  <si>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</si>
  <si>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</si>
  <si>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</si>
  <si>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</si>
  <si>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</si>
  <si>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</si>
  <si>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</si>
  <si>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</si>
  <si>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</si>
  <si>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</si>
  <si>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</si>
  <si>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</si>
  <si>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</si>
  <si>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</si>
  <si>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</si>
  <si>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</si>
  <si>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</si>
  <si>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</si>
  <si>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</si>
  <si>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</si>
  <si>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</si>
  <si>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</si>
  <si>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</si>
  <si>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</si>
  <si>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</si>
  <si>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</si>
  <si>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</si>
  <si>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</si>
  <si>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</si>
  <si>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</si>
  <si>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</si>
  <si>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</si>
  <si>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</si>
  <si>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</si>
  <si>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</si>
  <si>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</si>
  <si>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</si>
  <si>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</si>
  <si>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</si>
  <si>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</si>
  <si>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</si>
  <si>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</si>
  <si>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</si>
  <si>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</si>
  <si>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</si>
  <si>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</si>
  <si>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</si>
  <si>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</si>
  <si>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</si>
  <si>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</si>
  <si>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</si>
  <si>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</si>
  <si>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</si>
  <si>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</si>
  <si>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</si>
  <si>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</si>
  <si>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</si>
  <si>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</si>
  <si>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</si>
  <si>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</si>
  <si>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</si>
  <si>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</si>
  <si>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</si>
  <si>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</si>
  <si>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</si>
  <si>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</si>
  <si>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</si>
  <si>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</si>
  <si>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</si>
  <si>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</si>
  <si>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</si>
  <si>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</si>
  <si>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</si>
  <si>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</si>
  <si>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</si>
  <si>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</si>
  <si>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</si>
  <si>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</si>
  <si>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</si>
  <si>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</si>
  <si>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</si>
  <si>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</si>
  <si>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</si>
  <si>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</si>
  <si>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</si>
  <si>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</si>
  <si>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</si>
  <si>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</si>
  <si>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</si>
  <si>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</si>
  <si>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</si>
  <si>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</si>
  <si>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</si>
  <si>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</si>
  <si>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</si>
  <si>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</si>
  <si>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</si>
  <si>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</si>
  <si>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</si>
  <si>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</si>
  <si>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LEASED EMPLOYEES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</si>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</sst>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8" xfId="0" applyAlignment="1" applyBorder="1" applyFont="1" applyNumberFormat="1">
      <alignment horizontal="center" readingOrder="0" shrinkToFit="0" vertical="bottom" wrapText="0"/>
    </xf>
    <xf borderId="1" fillId="0" fontId="25" numFmtId="167" xfId="0" applyAlignment="1" applyBorder="1" applyFont="1" applyNumberFormat="1">
      <alignment horizontal="left" readingOrder="0" shrinkToFit="0"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MEDICA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2833682</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2833682</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236140.1667</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306382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1.297458219</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70296578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2833682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236140.1667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297.6900499</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70457430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2833682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236140.1667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298.3712216</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299.6686798</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3500000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5992092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0.5841031813</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2833682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235</v>
      </c>
      <c r="D41" s="75">
        <f>'Expenses 2023'!D40</f>
        <v>2190000</v>
      </c>
      <c r="E41" s="165">
        <f t="shared" ref="E41:E44" si="1">D41/$D$44</f>
        <v>0.7728460709</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643682</v>
      </c>
      <c r="E42" s="165">
        <f t="shared" si="1"/>
        <v>0.2271539291</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2833682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3500000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374148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535000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0.6993420561</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70831578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MEDICA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1982798.0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8711507.0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3076339.0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5635168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5635168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7617966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MEDICA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2850000</v>
      </c>
      <c r="D3" s="99">
        <v>2850000.0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182890</v>
      </c>
      <c r="D19" s="99">
        <v>0.0</v>
      </c>
      <c r="E19" s="99">
        <v>182890.0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237</v>
      </c>
      <c r="C34" s="98">
        <f t="shared" si="1"/>
        <v>480000</v>
      </c>
      <c r="D34" s="99">
        <v>0.0</v>
      </c>
      <c r="E34" s="99">
        <v>480000.0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3512890</v>
      </c>
      <c r="D40" s="103">
        <f t="shared" si="2"/>
        <v>2850000</v>
      </c>
      <c r="E40" s="103">
        <f t="shared" si="2"/>
        <v>662890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MEDICA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1749700.0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38835.0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7.4440425E7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76228960</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1801500.0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1801500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7.442746E7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74427460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76228960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MEDICA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3512890</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3512890</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292740.8333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1749700</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5.976959142</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74427460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3512890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292740.8333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254.2435203</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74440425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3512890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292740.8333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254.2878086</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260.2647678</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7617966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3512890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238</v>
      </c>
      <c r="D41" s="75">
        <f>'Expenses 2024'!D40</f>
        <v>2850000</v>
      </c>
      <c r="E41" s="165">
        <f t="shared" ref="E41:E44" si="1">D41/$D$44</f>
        <v>0.8112978203</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662890</v>
      </c>
      <c r="E42" s="165">
        <f t="shared" si="1"/>
        <v>0.1887021797</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3512890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1788535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1801500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0.9928032195</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76228960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MEDICA FOUNDATION</v>
      </c>
      <c r="B1" s="2" t="s">
        <v>239</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240</v>
      </c>
      <c r="E4" s="45" t="s">
        <v>241</v>
      </c>
      <c r="F4" s="45" t="s">
        <v>242</v>
      </c>
      <c r="G4" s="59" t="s">
        <v>243</v>
      </c>
      <c r="H4" s="59"/>
      <c r="I4" s="43"/>
      <c r="J4" s="43"/>
      <c r="K4" s="43"/>
      <c r="L4" s="43"/>
      <c r="M4" s="43"/>
      <c r="N4" s="43"/>
      <c r="O4" s="43"/>
      <c r="P4" s="43"/>
      <c r="Q4" s="43"/>
      <c r="R4" s="43"/>
      <c r="S4" s="43"/>
      <c r="T4" s="43"/>
      <c r="U4" s="43"/>
      <c r="V4" s="43"/>
      <c r="W4" s="43"/>
      <c r="X4" s="43"/>
      <c r="Y4" s="43"/>
    </row>
    <row r="5">
      <c r="A5" s="138"/>
      <c r="B5" s="49"/>
      <c r="C5" s="147" t="s">
        <v>177</v>
      </c>
      <c r="D5" s="176">
        <f>'Ratios 2022'!D8</f>
        <v>1.785733474</v>
      </c>
      <c r="E5" s="176">
        <f>'Ratios 2023'!D8</f>
        <v>1.297458219</v>
      </c>
      <c r="F5" s="176">
        <f>'Ratios 2024'!D8</f>
        <v>5.976959142</v>
      </c>
      <c r="G5" s="176">
        <f>average(D5:F5)</f>
        <v>3.020050278</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240</v>
      </c>
      <c r="E9" s="45" t="s">
        <v>241</v>
      </c>
      <c r="F9" s="45" t="s">
        <v>242</v>
      </c>
      <c r="G9" s="59" t="s">
        <v>243</v>
      </c>
      <c r="H9" s="59"/>
      <c r="I9" s="43"/>
      <c r="J9" s="43"/>
      <c r="K9" s="43"/>
      <c r="L9" s="43"/>
      <c r="M9" s="43"/>
      <c r="N9" s="43"/>
      <c r="O9" s="43"/>
      <c r="P9" s="43"/>
      <c r="Q9" s="43"/>
      <c r="R9" s="43"/>
      <c r="S9" s="43"/>
      <c r="T9" s="43"/>
      <c r="U9" s="43"/>
      <c r="V9" s="43"/>
      <c r="W9" s="43"/>
      <c r="X9" s="43"/>
      <c r="Y9" s="43"/>
    </row>
    <row r="10">
      <c r="A10" s="138"/>
      <c r="B10" s="49"/>
      <c r="C10" s="147" t="s">
        <v>185</v>
      </c>
      <c r="D10" s="148">
        <f>'Ratios 2022'!D14</f>
        <v>329.0723726</v>
      </c>
      <c r="E10" s="148">
        <f>'Ratios 2023'!D14</f>
        <v>297.6900499</v>
      </c>
      <c r="F10" s="148">
        <f>'Ratios 2024'!D14</f>
        <v>254.2435203</v>
      </c>
      <c r="G10" s="176">
        <f>average(D10:F10)</f>
        <v>293.6686476</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240</v>
      </c>
      <c r="E14" s="45" t="s">
        <v>241</v>
      </c>
      <c r="F14" s="45" t="s">
        <v>242</v>
      </c>
      <c r="G14" s="59" t="s">
        <v>243</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334.618238</v>
      </c>
      <c r="E15" s="179">
        <f>'Ratios 2023'!D20</f>
        <v>298.3712216</v>
      </c>
      <c r="F15" s="179">
        <f>'Ratios 2024'!D20</f>
        <v>254.2878086</v>
      </c>
      <c r="G15" s="176">
        <f>average(D15:F15)</f>
        <v>295.7590894</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240</v>
      </c>
      <c r="E19" s="45" t="s">
        <v>241</v>
      </c>
      <c r="F19" s="45" t="s">
        <v>242</v>
      </c>
      <c r="G19" s="59" t="s">
        <v>243</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0.5658482682</v>
      </c>
      <c r="E20" s="162">
        <f>'Ratios 2023'!D26</f>
        <v>0.5841031813</v>
      </c>
      <c r="F20" s="162">
        <f>'Ratios 2024'!D26</f>
        <v>0</v>
      </c>
      <c r="G20" s="180">
        <f>average(D20:F20)</f>
        <v>0.3833171498</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240</v>
      </c>
      <c r="E24" s="45" t="s">
        <v>241</v>
      </c>
      <c r="F24" s="45" t="s">
        <v>242</v>
      </c>
      <c r="G24" s="59" t="s">
        <v>243</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v>
      </c>
      <c r="E25" s="162">
        <f>'Ratios 2023'!D33</f>
        <v>0</v>
      </c>
      <c r="F25" s="162">
        <f>'Ratios 2024'!D33</f>
        <v>0</v>
      </c>
      <c r="G25" s="180">
        <f>average(D25:F25)</f>
        <v>0</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240</v>
      </c>
      <c r="E29" s="45" t="s">
        <v>241</v>
      </c>
      <c r="F29" s="45" t="s">
        <v>242</v>
      </c>
      <c r="G29" s="59" t="s">
        <v>243</v>
      </c>
      <c r="H29" s="59"/>
      <c r="I29" s="43"/>
      <c r="J29" s="43"/>
      <c r="K29" s="43"/>
      <c r="L29" s="43"/>
      <c r="M29" s="43"/>
      <c r="N29" s="43"/>
      <c r="O29" s="43"/>
      <c r="P29" s="43"/>
      <c r="Q29" s="43"/>
      <c r="R29" s="43"/>
      <c r="S29" s="43"/>
      <c r="T29" s="43"/>
      <c r="U29" s="43"/>
      <c r="V29" s="43"/>
      <c r="W29" s="43"/>
      <c r="X29" s="43"/>
      <c r="Y29" s="43"/>
    </row>
    <row r="30">
      <c r="A30" s="138"/>
      <c r="B30" s="49"/>
      <c r="C30" s="147" t="s">
        <v>207</v>
      </c>
      <c r="D30" s="162" t="str">
        <f>'Ratios 2022'!D38</f>
        <v>$0</v>
      </c>
      <c r="E30" s="162" t="str">
        <f>'Ratios 2023'!D38</f>
        <v>$0</v>
      </c>
      <c r="F30" s="162" t="str">
        <f>'Ratios 2024'!D38</f>
        <v>$0</v>
      </c>
      <c r="G30" s="164" t="str">
        <f>if(D30+E30+F30=0, "$0",(D30+E30+F30/3))</f>
        <v>$0</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240</v>
      </c>
      <c r="E34" s="45" t="s">
        <v>241</v>
      </c>
      <c r="F34" s="45" t="s">
        <v>242</v>
      </c>
      <c r="G34" s="59" t="s">
        <v>243</v>
      </c>
      <c r="H34" s="59"/>
      <c r="I34" s="43"/>
      <c r="J34" s="43"/>
      <c r="K34" s="43"/>
      <c r="L34" s="43"/>
      <c r="M34" s="43"/>
      <c r="N34" s="43"/>
      <c r="O34" s="43"/>
      <c r="P34" s="43"/>
      <c r="Q34" s="43"/>
      <c r="R34" s="43"/>
      <c r="S34" s="43"/>
      <c r="T34" s="43"/>
      <c r="U34" s="43"/>
      <c r="V34" s="43"/>
      <c r="W34" s="43"/>
      <c r="X34" s="43"/>
      <c r="Y34" s="43"/>
    </row>
    <row r="35">
      <c r="A35" s="138"/>
      <c r="B35" s="49"/>
      <c r="C35" s="147" t="s">
        <v>244</v>
      </c>
      <c r="D35" s="162">
        <f>'Ratios 2022'!E41</f>
        <v>0.635485372</v>
      </c>
      <c r="E35" s="162">
        <f>'Ratios 2023'!E41</f>
        <v>0.7728460709</v>
      </c>
      <c r="F35" s="162">
        <f>'Ratios 2024'!E41</f>
        <v>0.8112978203</v>
      </c>
      <c r="G35" s="180">
        <f t="shared" ref="G35:G37" si="1">average(D35:F35)</f>
        <v>0.7398764211</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0.364514628</v>
      </c>
      <c r="E36" s="162">
        <f>'Ratios 2023'!E42</f>
        <v>0.2271539291</v>
      </c>
      <c r="F36" s="162">
        <f>'Ratios 2024'!E42</f>
        <v>0.1887021797</v>
      </c>
      <c r="G36" s="180">
        <f t="shared" si="1"/>
        <v>0.2601235789</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240</v>
      </c>
      <c r="E41" s="45" t="s">
        <v>241</v>
      </c>
      <c r="F41" s="45" t="s">
        <v>242</v>
      </c>
      <c r="G41" s="59" t="s">
        <v>243</v>
      </c>
      <c r="H41" s="59"/>
      <c r="I41" s="43"/>
      <c r="J41" s="43"/>
      <c r="K41" s="43"/>
      <c r="L41" s="43"/>
      <c r="M41" s="43"/>
      <c r="N41" s="43"/>
      <c r="O41" s="43"/>
      <c r="P41" s="43"/>
      <c r="Q41" s="43"/>
      <c r="R41" s="43"/>
      <c r="S41" s="43"/>
      <c r="T41" s="43"/>
      <c r="U41" s="43"/>
      <c r="V41" s="43"/>
      <c r="W41" s="43"/>
      <c r="X41" s="43"/>
      <c r="Y41" s="43"/>
    </row>
    <row r="42">
      <c r="A42" s="138"/>
      <c r="B42" s="49"/>
      <c r="C42" s="147" t="s">
        <v>220</v>
      </c>
      <c r="D42" s="164" t="str">
        <f>'Ratios 2022'!D49</f>
        <v>$0</v>
      </c>
      <c r="E42" s="164" t="str">
        <f>'Ratios 2023'!D49</f>
        <v>$0</v>
      </c>
      <c r="F42" s="164" t="str">
        <f>'Ratios 2024'!D49</f>
        <v>$0</v>
      </c>
      <c r="G42" s="164" t="str">
        <f>if(D42+E42+F42=0, "$0",(D42+E42+F42/3))</f>
        <v>$0</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240</v>
      </c>
      <c r="E46" s="45" t="s">
        <v>241</v>
      </c>
      <c r="F46" s="45" t="s">
        <v>242</v>
      </c>
      <c r="G46" s="59" t="s">
        <v>243</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0.2727520241</v>
      </c>
      <c r="E47" s="148">
        <f>'Ratios 2023'!D54</f>
        <v>0.6993420561</v>
      </c>
      <c r="F47" s="148">
        <f>'Ratios 2024'!D54</f>
        <v>0.9928032195</v>
      </c>
      <c r="G47" s="176">
        <f>average(D47:F47)</f>
        <v>0.6549657666</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240</v>
      </c>
      <c r="E51" s="45" t="s">
        <v>241</v>
      </c>
      <c r="F51" s="45" t="s">
        <v>242</v>
      </c>
      <c r="G51" s="59" t="s">
        <v>243</v>
      </c>
      <c r="H51" s="59"/>
      <c r="I51" s="43"/>
      <c r="J51" s="43"/>
      <c r="K51" s="43"/>
      <c r="L51" s="43"/>
      <c r="M51" s="43"/>
      <c r="N51" s="43"/>
      <c r="O51" s="43"/>
      <c r="P51" s="43"/>
      <c r="Q51" s="43"/>
      <c r="R51" s="43"/>
      <c r="S51" s="43"/>
      <c r="T51" s="43"/>
      <c r="U51" s="43"/>
      <c r="V51" s="43"/>
      <c r="W51" s="43"/>
      <c r="X51" s="43"/>
      <c r="Y51" s="43"/>
    </row>
    <row r="52">
      <c r="A52" s="138"/>
      <c r="B52" s="49"/>
      <c r="C52" s="147" t="s">
        <v>232</v>
      </c>
      <c r="D52" s="182">
        <f>'Ratios 2022'!D59</f>
        <v>0</v>
      </c>
      <c r="E52" s="182">
        <f>'Ratios 2023'!D59</f>
        <v>0</v>
      </c>
      <c r="F52" s="182">
        <f>'Ratios 2024'!D59</f>
        <v>0</v>
      </c>
      <c r="G52" s="183">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MEDICA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MEDICA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2800000.0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2800000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1359840.0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1856071.0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1067588.0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788483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788483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4948323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MEDICA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1395700</v>
      </c>
      <c r="D3" s="99">
        <v>1395700.0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200574</v>
      </c>
      <c r="D19" s="99">
        <v>0.0</v>
      </c>
      <c r="E19" s="99">
        <v>200574.0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600000</v>
      </c>
      <c r="D34" s="99">
        <v>0.0</v>
      </c>
      <c r="E34" s="99">
        <v>600000.0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2196274</v>
      </c>
      <c r="D40" s="103">
        <f t="shared" si="2"/>
        <v>1395700</v>
      </c>
      <c r="E40" s="103">
        <f t="shared" si="2"/>
        <v>800574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MEDICA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326830.0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53850.0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6.1242778E7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61623458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1395700.0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1395700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6.0227758E7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60227758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61623458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MEDICA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2196274</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2196274</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183022.8333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326830</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1.785733474</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60227758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2196274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183022.8333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329.0723726</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61242778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2196274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183022.8333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334.618238</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336.4039715</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2800000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4948323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0.5658482682</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2196274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1395700</v>
      </c>
      <c r="E41" s="165">
        <f t="shared" ref="E41:E44" si="1">D41/$D$44</f>
        <v>0.635485372</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800574</v>
      </c>
      <c r="E42" s="165">
        <f t="shared" si="1"/>
        <v>0.364514628</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2196274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2800000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380680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1395700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0.2727520241</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61623458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MEDICA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3500000.0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3500000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1741378.0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2999216.0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2248502.0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750714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750714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5992092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MEDICA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2190000</v>
      </c>
      <c r="D3" s="99">
        <v>2190000.0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163682</v>
      </c>
      <c r="D19" s="99">
        <v>0.0</v>
      </c>
      <c r="E19" s="99">
        <v>163682.0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480000</v>
      </c>
      <c r="D34" s="99">
        <v>0.0</v>
      </c>
      <c r="E34" s="99">
        <v>480000.0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2833682</v>
      </c>
      <c r="D40" s="103">
        <f t="shared" si="2"/>
        <v>2190000</v>
      </c>
      <c r="E40" s="103">
        <f t="shared" si="2"/>
        <v>643682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MEDICA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306382.0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67766.0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7.045743E7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70831578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535000.0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535000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7.0296578E7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70296578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70831578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