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<sst xmlns="http://schemas.openxmlformats.org/spreadsheetml/2006/main" count="877" uniqueCount="254">
  <si>
    <t>MONTSHIRE MUSEUM OF SCIENCE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</si>
  <si>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</si>
  <si>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</si>
  <si>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</si>
  <si>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</si>
  <si>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</si>
  <si>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</si>
  <si>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</si>
  <si>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</si>
  <si>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</si>
  <si>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</si>
  <si>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</si>
  <si>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</si>
  <si>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</si>
  <si>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</si>
  <si>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</si>
  <si>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</si>
  <si>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</si>
  <si>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</si>
  <si>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</si>
  <si>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</si>
  <si>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</si>
  <si>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</si>
  <si>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</si>
  <si>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</si>
  <si>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</si>
  <si>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</si>
  <si>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</si>
  <si>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</si>
  <si>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</si>
  <si>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</si>
  <si>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</si>
  <si>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</si>
  <si>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</si>
  <si>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</si>
  <si>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</si>
  <si>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</si>
  <si>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</si>
  <si>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</si>
  <si>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</si>
  <si>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</si>
  <si>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</si>
  <si>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</si>
  <si>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</si>
  <si>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</si>
  <si>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</si>
  <si>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</si>
  <si>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</si>
  <si>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</si>
  <si>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</si>
  <si>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</si>
  <si>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</si>
  <si>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</si>
  <si>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</si>
  <si>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</si>
  <si>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</si>
  <si>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</si>
  <si>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</si>
  <si>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</si>
  <si>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</si>
  <si>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</si>
  <si>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</si>
  <si>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</si>
  <si>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</si>
  <si>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 &amp; MEMBERSHIP</t>
  </si>
  <si>
    <t>PROGRAM FEES</t>
  </si>
  <si>
    <t>CONTRACTS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</si>
  <si>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</si>
  <si>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</si>
  <si>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</si>
  <si>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</si>
  <si>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</si>
  <si>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</si>
  <si>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</si>
  <si>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</si>
  <si>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</si>
  <si>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</si>
  <si>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</si>
  <si>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</si>
  <si>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</si>
  <si>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</si>
  <si>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</si>
  <si>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</si>
  <si>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</si>
  <si>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</si>
  <si>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</si>
  <si>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</si>
  <si>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</si>
  <si>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</si>
  <si>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</si>
  <si>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</si>
  <si>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</si>
  <si>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</si>
  <si>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</si>
  <si>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</si>
  <si>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</si>
  <si>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</si>
  <si>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</si>
  <si>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</si>
  <si>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</si>
  <si>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</si>
  <si>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</si>
  <si>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</si>
  <si>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</si>
  <si>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</si>
  <si>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</si>
  <si>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</si>
  <si>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</si>
  <si>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</si>
  <si>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</si>
  <si>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</si>
  <si>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</si>
  <si>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</si>
  <si>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</si>
  <si>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</si>
  <si>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</si>
  <si>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</si>
  <si>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</si>
  <si>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</si>
  <si>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</si>
  <si>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</si>
  <si>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</si>
  <si>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</si>
  <si>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</si>
  <si>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</si>
  <si>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</si>
  <si>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</si>
  <si>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</si>
  <si>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</si>
  <si>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</si>
  <si>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</si>
  <si>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</si>
  <si>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</si>
  <si>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</si>
  <si>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</si>
  <si>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</si>
  <si>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</si>
  <si>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CONSULTANTS &amp; CONTRACTO</t>
  </si>
  <si>
    <t>EQUIP RENTAL AND MAINT</t>
  </si>
  <si>
    <t xml:space="preserve"> PROFESSIONAL DEVELOPMEN</t>
  </si>
  <si>
    <t>POSTAGE AND SHIPPING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</si>
  <si>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</si>
  <si>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</si>
  <si>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</si>
  <si>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</si>
  <si>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</si>
  <si>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</si>
  <si>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</si>
  <si>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</si>
  <si>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</si>
  <si>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</si>
  <si>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</si>
  <si>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</si>
  <si>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</si>
  <si>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</si>
  <si>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</si>
  <si>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</si>
  <si>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</si>
  <si>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</si>
  <si>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</si>
  <si>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</si>
  <si>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</si>
  <si>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</si>
  <si>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</si>
  <si>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</si>
  <si>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</si>
  <si>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</si>
  <si>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</si>
  <si>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</si>
  <si>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</si>
  <si>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</si>
  <si>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</si>
  <si>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</si>
  <si>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</si>
  <si>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</si>
  <si>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</si>
  <si>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</si>
  <si>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</si>
  <si>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</si>
  <si>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</si>
  <si>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</si>
  <si>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</si>
  <si>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</si>
  <si>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</si>
  <si>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</si>
  <si>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</si>
  <si>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</si>
  <si>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</si>
  <si>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</si>
  <si>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</si>
  <si>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</si>
  <si>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</si>
  <si>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</si>
  <si>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</si>
  <si>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</si>
  <si>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</si>
  <si>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</si>
  <si>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</si>
  <si>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</si>
  <si>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</si>
  <si>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</si>
  <si>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</si>
  <si>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</si>
  <si>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</si>
  <si>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</si>
  <si>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</si>
  <si>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</si>
  <si>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</si>
  <si>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</si>
  <si>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</si>
  <si>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</si>
  <si>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</si>
  <si>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</si>
  <si>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</si>
  <si>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</si>
  <si>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</si>
  <si>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</si>
  <si>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</si>
  <si>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</si>
  <si>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</si>
  <si>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</si>
  <si>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</si>
  <si>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</si>
  <si>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</si>
  <si>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</si>
  <si>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</si>
  <si>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</si>
  <si>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</si>
  <si>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</si>
  <si>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</si>
  <si>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</si>
  <si>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</si>
  <si>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</si>
  <si>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</si>
  <si>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</si>
  <si>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</si>
  <si>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</si>
  <si>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</si>
  <si>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</si>
  <si>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</si>
  <si>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</si>
  <si>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ADMISSION &amp; MEMBERSHIP</t>
  </si>
  <si>
    <r>
      <rPr>
        <rFont val="Roboto"/>
        <color rgb="FF000000"/>
        <sz val="10.0"/>
      </rPr>
      <t xml:space="preserve">Gross amount from sales of </t>
    </r>
    <r>
      <rPr>
        <rFont val="Roboto"/>
        <color rgb="FF000000"/>
        <sz val="10.0"/>
      </rPr>
      <t>assets other than inventory</t>
    </r>
  </si>
  <si>
    <t>PROFESSIONAL DEVELOPMEN</t>
  </si>
  <si>
    <r>
      <rPr>
        <rFont val="Roboto"/>
        <b/>
        <color rgb="FF000000"/>
        <sz val="10.0"/>
      </rPr>
      <t xml:space="preserve">Program Expenses </t>
    </r>
    <r>
      <rPr>
        <rFont val="Roboto"/>
        <b/>
        <i/>
        <color rgb="FF000000"/>
        <sz val="10.0"/>
      </rPr>
      <t xml:space="preserve">(Program Efficiency Ratio) </t>
    </r>
  </si>
  <si>
    <t xml:space="preserve"> PROGRAM FEES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</si>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</sst>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MONTSHIRE MUSEUM OF SCIENCE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3224361</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626253</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2598108</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216509</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1541631</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7.120401461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11712869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3224361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268696.75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43.59140555</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9885035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3224361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268696.75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36.7888149</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43.90921636</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1288819</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3462728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0.3721975853</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1501216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349083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1850299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3224361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0.5738498264</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243932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1501216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0.1624896084</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244</v>
      </c>
      <c r="D41" s="75">
        <f>'Expenses 2022'!D40</f>
        <v>2687246</v>
      </c>
      <c r="E41" s="165">
        <f t="shared" ref="E41:E44" si="1">D41/$D$44</f>
        <v>0.833419707</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359505</v>
      </c>
      <c r="E42" s="165">
        <f t="shared" si="1"/>
        <v>0.1114965105</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177610</v>
      </c>
      <c r="E43" s="165">
        <f t="shared" si="1"/>
        <v>0.05508378249</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3224361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706221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177610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D47/D48</f>
        <v>3.976245707</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1816990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486645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3.733707323</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17549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18824816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0.0009322269073</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MONTSHIRE MUSEUM OF SCIENCE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388336.0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764271.0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3626.0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1152607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1364495.0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245</v>
      </c>
      <c r="D11" s="61"/>
      <c r="E11" s="61"/>
      <c r="F11" s="62">
        <v>193590.0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1558085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220201.0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74874.0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74874</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74874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246</v>
      </c>
      <c r="D26" s="50">
        <v>198164.0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198164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198164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191035.0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42198.0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148837</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444264.0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207790.0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236474</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16779.0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16779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3606021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MONTSHIRE MUSEUM OF SCIENCE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205518</v>
      </c>
      <c r="D7" s="99">
        <v>102759.0</v>
      </c>
      <c r="E7" s="99">
        <v>61655.0</v>
      </c>
      <c r="F7" s="99">
        <v>41104.0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1402976</v>
      </c>
      <c r="D9" s="99">
        <v>1218677.0</v>
      </c>
      <c r="E9" s="99">
        <v>103440.0</v>
      </c>
      <c r="F9" s="99">
        <v>80859.0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87322</v>
      </c>
      <c r="D10" s="99">
        <v>73962.0</v>
      </c>
      <c r="E10" s="99">
        <v>6969.0</v>
      </c>
      <c r="F10" s="99">
        <v>6391.0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180103</v>
      </c>
      <c r="D11" s="99">
        <v>160125.0</v>
      </c>
      <c r="E11" s="99">
        <v>12584.0</v>
      </c>
      <c r="F11" s="99">
        <v>7394.0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117266</v>
      </c>
      <c r="D12" s="99">
        <v>97454.0</v>
      </c>
      <c r="E12" s="99">
        <v>11682.0</v>
      </c>
      <c r="F12" s="99">
        <v>8130.0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25532</v>
      </c>
      <c r="D16" s="99">
        <v>0.0</v>
      </c>
      <c r="E16" s="99">
        <v>25532.0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26125</v>
      </c>
      <c r="D21" s="99">
        <v>21993.0</v>
      </c>
      <c r="E21" s="99">
        <v>111.0</v>
      </c>
      <c r="F21" s="99">
        <v>4021.0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141316</v>
      </c>
      <c r="D22" s="99">
        <v>96451.0</v>
      </c>
      <c r="E22" s="99">
        <v>33068.0</v>
      </c>
      <c r="F22" s="99">
        <v>11797.0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63227</v>
      </c>
      <c r="D25" s="99">
        <v>58654.0</v>
      </c>
      <c r="E25" s="99">
        <v>3726.0</v>
      </c>
      <c r="F25" s="99">
        <v>847.0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25356</v>
      </c>
      <c r="D26" s="99">
        <v>11892.0</v>
      </c>
      <c r="E26" s="99">
        <v>12130.0</v>
      </c>
      <c r="F26" s="99">
        <v>1334.0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668281</v>
      </c>
      <c r="D31" s="99">
        <v>622803.0</v>
      </c>
      <c r="E31" s="99">
        <v>37056.0</v>
      </c>
      <c r="F31" s="99">
        <v>8422.0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48321</v>
      </c>
      <c r="D32" s="99">
        <v>44407.0</v>
      </c>
      <c r="E32" s="99">
        <v>3189.0</v>
      </c>
      <c r="F32" s="99">
        <v>725.0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138</v>
      </c>
      <c r="C34" s="98">
        <f t="shared" si="1"/>
        <v>231428</v>
      </c>
      <c r="D34" s="99">
        <v>217230.0</v>
      </c>
      <c r="E34" s="99">
        <v>12482.0</v>
      </c>
      <c r="F34" s="99">
        <v>1716.0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174363</v>
      </c>
      <c r="D35" s="99">
        <v>103511.0</v>
      </c>
      <c r="E35" s="99">
        <v>55742.0</v>
      </c>
      <c r="F35" s="99">
        <v>15110.0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31061</v>
      </c>
      <c r="D36" s="99">
        <v>7365.0</v>
      </c>
      <c r="E36" s="99">
        <v>22862.0</v>
      </c>
      <c r="F36" s="99">
        <v>834.0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15657</v>
      </c>
      <c r="D37" s="99">
        <v>7112.0</v>
      </c>
      <c r="E37" s="99">
        <v>8102.0</v>
      </c>
      <c r="F37" s="99">
        <v>443.0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20111</v>
      </c>
      <c r="D38" s="99">
        <v>17516.0</v>
      </c>
      <c r="E38" s="99">
        <v>845.0</v>
      </c>
      <c r="F38" s="99">
        <v>1750.0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3463963</v>
      </c>
      <c r="D40" s="104">
        <f t="shared" si="2"/>
        <v>2861911</v>
      </c>
      <c r="E40" s="104">
        <f t="shared" si="2"/>
        <v>411175</v>
      </c>
      <c r="F40" s="104">
        <f t="shared" si="2"/>
        <v>190877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MONTSHIRE MUSEUM OF SCIENCE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1762.0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1697655.0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263725.0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3836.0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75212.0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17448.0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1.8536762E7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1.1654446E7</v>
      </c>
      <c r="E12" s="109">
        <f>D11-D12</f>
        <v>6882316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1.166472E7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20606674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179503.0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327149.0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11858.0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32771.0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551281</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1.2390647E7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7664746.0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20055393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20606674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MONTSHIRE MUSEUM OF SCIENCE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3463963</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668281</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2795682</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232973.5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1699417</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7.294464821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12390647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3463963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288663.5833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42.92417789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11664720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3463963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288663.5833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40.40939236</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47.70385718</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1364495</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3606021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0.3783935257</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1608494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384691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1993185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3463963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0.5754059729</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267425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1608494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0.1662580028</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247</v>
      </c>
      <c r="D41" s="75">
        <f>'Expenses 2023'!D40</f>
        <v>2861911</v>
      </c>
      <c r="E41" s="165">
        <f t="shared" ref="E41:E44" si="1">D41/$D$44</f>
        <v>0.8261956031</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411175</v>
      </c>
      <c r="E42" s="165">
        <f t="shared" si="1"/>
        <v>0.1187007482</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190877</v>
      </c>
      <c r="E43" s="165">
        <f t="shared" si="1"/>
        <v>0.05510364862</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3463963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1152607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190877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D47/D48</f>
        <v>6.038480278</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2059638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506652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4.065192677</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11858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20606674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0.0005754446351</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MONTSHIRE MUSEUM OF SCIENCE</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184</v>
      </c>
      <c r="D5" s="177">
        <f>'Ratios 2021'!D8</f>
        <v>6.100917345</v>
      </c>
      <c r="E5" s="177">
        <f>'Ratios 2022'!D8</f>
        <v>7.120401461</v>
      </c>
      <c r="F5" s="177">
        <f>'Ratios 2023'!D8</f>
        <v>7.294464821</v>
      </c>
      <c r="G5" s="177">
        <f>average(D5:F5)</f>
        <v>6.838594542</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192</v>
      </c>
      <c r="D10" s="149">
        <f>'Ratios 2021'!D14</f>
        <v>42.86987268</v>
      </c>
      <c r="E10" s="149">
        <f>'Ratios 2022'!D14</f>
        <v>43.59140555</v>
      </c>
      <c r="F10" s="149">
        <f>'Ratios 2023'!D14</f>
        <v>42.92417789</v>
      </c>
      <c r="G10" s="177">
        <f>average(D10:F10)</f>
        <v>43.12848537</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32.41194757</v>
      </c>
      <c r="E15" s="180">
        <f>'Ratios 2022'!D20</f>
        <v>36.7888149</v>
      </c>
      <c r="F15" s="180">
        <f>'Ratios 2023'!D20</f>
        <v>40.40939236</v>
      </c>
      <c r="G15" s="177">
        <f>average(D15:F15)</f>
        <v>36.53671828</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0.2655751679</v>
      </c>
      <c r="E20" s="163">
        <f>'Ratios 2022'!D26</f>
        <v>0.3721975853</v>
      </c>
      <c r="F20" s="163">
        <f>'Ratios 2023'!D26</f>
        <v>0.3783935257</v>
      </c>
      <c r="G20" s="181">
        <f>average(D20:F20)</f>
        <v>0.338722093</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0.5605272145</v>
      </c>
      <c r="E25" s="163">
        <f>'Ratios 2022'!D33</f>
        <v>0.5738498264</v>
      </c>
      <c r="F25" s="163">
        <f>'Ratios 2023'!D33</f>
        <v>0.5754059729</v>
      </c>
      <c r="G25" s="181">
        <f>average(D25:F25)</f>
        <v>0.5699276713</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0.153287672</v>
      </c>
      <c r="E30" s="163">
        <f>'Ratios 2022'!D38</f>
        <v>0.1624896084</v>
      </c>
      <c r="F30" s="163">
        <f>'Ratios 2023'!D38</f>
        <v>0.1662580028</v>
      </c>
      <c r="G30" s="181">
        <f>average(D30:F30)</f>
        <v>0.1606784277</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0.8236505808</v>
      </c>
      <c r="E35" s="163">
        <f>'Ratios 2022'!E41</f>
        <v>0.833419707</v>
      </c>
      <c r="F35" s="163">
        <f>'Ratios 2023'!E41</f>
        <v>0.8261956031</v>
      </c>
      <c r="G35" s="181">
        <f t="shared" ref="G35:G37" si="1">average(D35:F35)</f>
        <v>0.827755297</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0.1119763211</v>
      </c>
      <c r="E36" s="163">
        <f>'Ratios 2022'!E42</f>
        <v>0.1114965105</v>
      </c>
      <c r="F36" s="163">
        <f>'Ratios 2023'!E42</f>
        <v>0.1187007482</v>
      </c>
      <c r="G36" s="181">
        <f t="shared" si="1"/>
        <v>0.1140578599</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0.06437309812</v>
      </c>
      <c r="E37" s="163">
        <f>'Ratios 2022'!E43</f>
        <v>0.05508378249</v>
      </c>
      <c r="F37" s="163">
        <f>'Ratios 2023'!E43</f>
        <v>0.05510364862</v>
      </c>
      <c r="G37" s="181">
        <f t="shared" si="1"/>
        <v>0.05818684308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5.649841745</v>
      </c>
      <c r="E42" s="166">
        <f>'Ratios 2022'!D49</f>
        <v>3.976245707</v>
      </c>
      <c r="F42" s="166">
        <f>'Ratios 2023'!D49</f>
        <v>6.038480278</v>
      </c>
      <c r="G42" s="183">
        <f>average(D42:F42)</f>
        <v>5.221522577</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3.969250319</v>
      </c>
      <c r="E47" s="149">
        <f>'Ratios 2022'!D54</f>
        <v>3.733707323</v>
      </c>
      <c r="F47" s="149">
        <f>'Ratios 2023'!D54</f>
        <v>4.065192677</v>
      </c>
      <c r="G47" s="177">
        <f>average(D47:F47)</f>
        <v>3.922716773</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0.001276658626</v>
      </c>
      <c r="E52" s="184">
        <f>'Ratios 2022'!D59</f>
        <v>0.0009322269073</v>
      </c>
      <c r="F52" s="184">
        <f>'Ratios 2023'!D59</f>
        <v>0.0005754446351</v>
      </c>
      <c r="G52" s="185">
        <f>average(D52:F52)</f>
        <v>0.0009281100562</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MONTSHIRE MUSEUM OF SCIENCE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MONTSHIRE MUSEUM OF SCIENCE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420185.0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765084.0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3382.0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1185269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1109764.0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161853.0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15000.0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1286617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146312.0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24209.0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24209</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24209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1626919.0</v>
      </c>
      <c r="E26" s="50">
        <v>17774.0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448303.0</v>
      </c>
      <c r="E27" s="50">
        <v>70511.0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1178616</v>
      </c>
      <c r="E28" s="75">
        <f t="shared" si="2"/>
        <v>-52737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1125879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205625.0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35833.0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169792</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457391.0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228025.0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229366</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11275.0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11275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4178719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MONTSHIRE MUSEUM OF SCIENCE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204398</v>
      </c>
      <c r="D7" s="99">
        <v>102199.0</v>
      </c>
      <c r="E7" s="99">
        <v>61320.0</v>
      </c>
      <c r="F7" s="99">
        <v>40879.0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1286870</v>
      </c>
      <c r="D9" s="99">
        <v>1111796.0</v>
      </c>
      <c r="E9" s="99">
        <v>80775.0</v>
      </c>
      <c r="F9" s="99">
        <v>94299.0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79543</v>
      </c>
      <c r="D10" s="99">
        <v>67083.0</v>
      </c>
      <c r="E10" s="99">
        <v>5819.0</v>
      </c>
      <c r="F10" s="99">
        <v>6641.0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149050</v>
      </c>
      <c r="D11" s="99">
        <v>128741.0</v>
      </c>
      <c r="E11" s="99">
        <v>11905.0</v>
      </c>
      <c r="F11" s="99">
        <v>8404.0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106863</v>
      </c>
      <c r="D12" s="99">
        <v>87149.0</v>
      </c>
      <c r="E12" s="99">
        <v>10287.0</v>
      </c>
      <c r="F12" s="99">
        <v>9427.0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22060</v>
      </c>
      <c r="D16" s="99">
        <v>0.0</v>
      </c>
      <c r="E16" s="99">
        <v>22060.0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50187</v>
      </c>
      <c r="D21" s="99">
        <v>43206.0</v>
      </c>
      <c r="E21" s="99">
        <v>21.0</v>
      </c>
      <c r="F21" s="99">
        <v>6960.0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139621</v>
      </c>
      <c r="D22" s="99">
        <v>95853.0</v>
      </c>
      <c r="E22" s="99">
        <v>35878.0</v>
      </c>
      <c r="F22" s="99">
        <v>7890.0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58074</v>
      </c>
      <c r="D25" s="99">
        <v>53837.0</v>
      </c>
      <c r="E25" s="99">
        <v>3452.0</v>
      </c>
      <c r="F25" s="99">
        <v>785.0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16392</v>
      </c>
      <c r="D26" s="99">
        <v>12244.0</v>
      </c>
      <c r="E26" s="99">
        <v>4039.0</v>
      </c>
      <c r="F26" s="99">
        <v>109.0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610534</v>
      </c>
      <c r="D31" s="99">
        <v>568499.0</v>
      </c>
      <c r="E31" s="99">
        <v>34251.0</v>
      </c>
      <c r="F31" s="99">
        <v>7784.0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37840</v>
      </c>
      <c r="D32" s="99">
        <v>34775.0</v>
      </c>
      <c r="E32" s="99">
        <v>2497.0</v>
      </c>
      <c r="F32" s="99">
        <v>568.0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221840</v>
      </c>
      <c r="D34" s="99">
        <v>138271.0</v>
      </c>
      <c r="E34" s="99">
        <v>66727.0</v>
      </c>
      <c r="F34" s="99">
        <v>16842.0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219883</v>
      </c>
      <c r="D35" s="99">
        <v>206970.0</v>
      </c>
      <c r="E35" s="99">
        <v>11444.0</v>
      </c>
      <c r="F35" s="99">
        <v>1469.0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17086</v>
      </c>
      <c r="D36" s="99">
        <v>10138.0</v>
      </c>
      <c r="E36" s="99">
        <v>5966.0</v>
      </c>
      <c r="F36" s="99">
        <v>982.0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14763</v>
      </c>
      <c r="D37" s="99">
        <v>7699.0</v>
      </c>
      <c r="E37" s="99">
        <v>6656.0</v>
      </c>
      <c r="F37" s="99">
        <v>408.0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23935</v>
      </c>
      <c r="D38" s="99">
        <v>15767.0</v>
      </c>
      <c r="E38" s="99">
        <v>1827.0</v>
      </c>
      <c r="F38" s="99">
        <v>6341.0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3258939</v>
      </c>
      <c r="D40" s="104">
        <f t="shared" si="2"/>
        <v>2684227</v>
      </c>
      <c r="E40" s="104">
        <f t="shared" si="2"/>
        <v>364924</v>
      </c>
      <c r="F40" s="104">
        <f t="shared" si="2"/>
        <v>209788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MONTSHIRE MUSEUM OF SCIENCE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1967.0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1344508.0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595308.0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15431.0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49787.0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10819.0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1.7746231E7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1.0362661E7</v>
      </c>
      <c r="E12" s="109">
        <f>D11-D12</f>
        <v>7383570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8802380.0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18203770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198618.0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309745.0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23240.0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36821.0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568424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1.1642525E7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5992821.0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17635346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18203770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MONTSHIRE MUSEUM OF SCIENCE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3258939</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610534</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2648405</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220700.4167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1346475</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6.100917345</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11642525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3258939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271578.25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42.86987268</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8802380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3258939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271578.25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32.41194757</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38.51286491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1109764</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4178719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0.2655751679</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1491268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335456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1826724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3258939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0.5605272145</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228593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1491268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0.153287672</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2684227</v>
      </c>
      <c r="E41" s="165">
        <f t="shared" ref="E41:E44" si="1">D41/$D$44</f>
        <v>0.8236505808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364924</v>
      </c>
      <c r="E42" s="165">
        <f t="shared" si="1"/>
        <v>0.1119763211</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209788</v>
      </c>
      <c r="E43" s="165">
        <f t="shared" si="1"/>
        <v>0.06437309812</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3258939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1185269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209788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D47/D48</f>
        <v>5.649841745</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2017820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508363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3.969250319</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23240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18203770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0.001276658626</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MONTSHIRE MUSEUM OF SCIENCE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161709.0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544512.0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97530.0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706221</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1288819.0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123463.0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30000.0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1442282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89529.0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74481.0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74481</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74481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242</v>
      </c>
      <c r="D26" s="50">
        <v>733969.0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4483.0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729486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729486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200891.0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42182.0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158709</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473452.0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231666.0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241786</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20234.0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20234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3462728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MONTSHIRE MUSEUM OF SCIENCE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195606</v>
      </c>
      <c r="D7" s="99">
        <v>97803.0</v>
      </c>
      <c r="E7" s="99">
        <v>58682.0</v>
      </c>
      <c r="F7" s="99">
        <v>39121.0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1305610</v>
      </c>
      <c r="D9" s="99">
        <v>1136667.0</v>
      </c>
      <c r="E9" s="99">
        <v>95080.0</v>
      </c>
      <c r="F9" s="99">
        <v>73863.0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77731</v>
      </c>
      <c r="D10" s="99">
        <v>65611.0</v>
      </c>
      <c r="E10" s="99">
        <v>6696.0</v>
      </c>
      <c r="F10" s="99">
        <v>5424.0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166201</v>
      </c>
      <c r="D11" s="99">
        <v>147269.0</v>
      </c>
      <c r="E11" s="99">
        <v>12151.0</v>
      </c>
      <c r="F11" s="99">
        <v>6781.0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105151</v>
      </c>
      <c r="D12" s="99">
        <v>87880.0</v>
      </c>
      <c r="E12" s="99">
        <v>10239.0</v>
      </c>
      <c r="F12" s="99">
        <v>7032.0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23587</v>
      </c>
      <c r="D16" s="99">
        <v>0.0</v>
      </c>
      <c r="E16" s="99">
        <v>23587.0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17830</v>
      </c>
      <c r="D21" s="99">
        <v>15953.0</v>
      </c>
      <c r="E21" s="99">
        <v>254.0</v>
      </c>
      <c r="F21" s="99">
        <v>1623.0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138739</v>
      </c>
      <c r="D22" s="99">
        <v>95122.0</v>
      </c>
      <c r="E22" s="99">
        <v>30340.0</v>
      </c>
      <c r="F22" s="99">
        <v>13277.0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60853</v>
      </c>
      <c r="D25" s="99">
        <v>56394.0</v>
      </c>
      <c r="E25" s="99">
        <v>3633.0</v>
      </c>
      <c r="F25" s="99">
        <v>826.0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15447</v>
      </c>
      <c r="D26" s="99">
        <v>10330.0</v>
      </c>
      <c r="E26" s="99">
        <v>4485.0</v>
      </c>
      <c r="F26" s="99">
        <v>632.0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626253</v>
      </c>
      <c r="D31" s="99">
        <v>583135.0</v>
      </c>
      <c r="E31" s="99">
        <v>35133.0</v>
      </c>
      <c r="F31" s="99">
        <v>7985.0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45117</v>
      </c>
      <c r="D32" s="99">
        <v>41462.0</v>
      </c>
      <c r="E32" s="99">
        <v>2978.0</v>
      </c>
      <c r="F32" s="99">
        <v>677.0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138</v>
      </c>
      <c r="C34" s="98">
        <f t="shared" si="1"/>
        <v>203482</v>
      </c>
      <c r="D34" s="99">
        <v>189541.0</v>
      </c>
      <c r="E34" s="99">
        <v>12242.0</v>
      </c>
      <c r="F34" s="99">
        <v>1699.0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167418</v>
      </c>
      <c r="D35" s="99">
        <v>110227.0</v>
      </c>
      <c r="E35" s="99">
        <v>43067.0</v>
      </c>
      <c r="F35" s="99">
        <v>14124.0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22637</v>
      </c>
      <c r="D36" s="99">
        <v>9589.0</v>
      </c>
      <c r="E36" s="99">
        <v>10484.0</v>
      </c>
      <c r="F36" s="99">
        <v>2564.0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22387</v>
      </c>
      <c r="D37" s="99">
        <v>14695.0</v>
      </c>
      <c r="E37" s="99">
        <v>7319.0</v>
      </c>
      <c r="F37" s="99">
        <v>373.0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30312</v>
      </c>
      <c r="D38" s="99">
        <v>25568.0</v>
      </c>
      <c r="E38" s="99">
        <v>3135.0</v>
      </c>
      <c r="F38" s="99">
        <v>1609.0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3224361</v>
      </c>
      <c r="D40" s="104">
        <f t="shared" si="2"/>
        <v>2687246</v>
      </c>
      <c r="E40" s="104">
        <f t="shared" si="2"/>
        <v>359505</v>
      </c>
      <c r="F40" s="104">
        <f t="shared" si="2"/>
        <v>177610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MONTSHIRE MUSEUM OF SCIENCE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1762.0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1539869.0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200175.0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3670.0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54436.0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17078.0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1.8108956E7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1.0986165E7</v>
      </c>
      <c r="E12" s="109">
        <f>D11-D12</f>
        <v>7122791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9885035.0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18824816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150927.0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335718.0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17549.0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34753.0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538947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1.1712869E7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6573000.0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18285869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18824816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