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<sst xmlns="http://schemas.openxmlformats.org/spreadsheetml/2006/main" count="881" uniqueCount="257">
  <si>
    <t>FILM INDEPENDENT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</si>
  <si>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</si>
  <si>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</si>
  <si>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</si>
  <si>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</si>
  <si>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</si>
  <si>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</si>
  <si>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</si>
  <si>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</si>
  <si>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</si>
  <si>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</si>
  <si>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</si>
  <si>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</si>
  <si>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</si>
  <si>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</si>
  <si>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</si>
  <si>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</si>
  <si>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</si>
  <si>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</si>
  <si>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</si>
  <si>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</si>
  <si>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</si>
  <si>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</si>
  <si>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</si>
  <si>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</si>
  <si>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</si>
  <si>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</si>
  <si>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</si>
  <si>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</si>
  <si>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</si>
  <si>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</si>
  <si>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</si>
  <si>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</si>
  <si>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</si>
  <si>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</si>
  <si>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</si>
  <si>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</si>
  <si>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</si>
  <si>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</si>
  <si>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</si>
  <si>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</si>
  <si>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</si>
  <si>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</si>
  <si>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</si>
  <si>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</si>
  <si>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</si>
  <si>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</si>
  <si>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</si>
  <si>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</si>
  <si>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</si>
  <si>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</si>
  <si>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</si>
  <si>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</si>
  <si>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</si>
  <si>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</si>
  <si>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</si>
  <si>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</si>
  <si>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</si>
  <si>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</si>
  <si>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</si>
  <si>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</si>
  <si>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</si>
  <si>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</si>
  <si>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</si>
  <si>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PROGRAM FEES</t>
  </si>
  <si>
    <t>SPIRIT AWARDS</t>
  </si>
  <si>
    <t xml:space="preserve"> MEMBERSHIP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</si>
  <si>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</si>
  <si>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</si>
  <si>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</si>
  <si>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</si>
  <si>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</si>
  <si>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</si>
  <si>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</si>
  <si>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</si>
  <si>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</si>
  <si>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</si>
  <si>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</si>
  <si>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</si>
  <si>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</si>
  <si>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</si>
  <si>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</si>
  <si>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</si>
  <si>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</si>
  <si>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</si>
  <si>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</si>
  <si>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</si>
  <si>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</si>
  <si>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</si>
  <si>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</si>
  <si>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</si>
  <si>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</si>
  <si>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</si>
  <si>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</si>
  <si>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</si>
  <si>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</si>
  <si>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</si>
  <si>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</si>
  <si>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</si>
  <si>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ADVERTISING INCOME</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</si>
  <si>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</si>
  <si>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</si>
  <si>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</si>
  <si>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</si>
  <si>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</si>
  <si>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</si>
  <si>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</si>
  <si>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</si>
  <si>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</si>
  <si>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</si>
  <si>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</si>
  <si>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</si>
  <si>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</si>
  <si>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</si>
  <si>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</si>
  <si>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</si>
  <si>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</si>
  <si>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</si>
  <si>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</si>
  <si>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</si>
  <si>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</si>
  <si>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</si>
  <si>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</si>
  <si>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</si>
  <si>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</si>
  <si>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</si>
  <si>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</si>
  <si>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</si>
  <si>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</si>
  <si>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</si>
  <si>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</si>
  <si>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</si>
  <si>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</si>
  <si>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</si>
  <si>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</si>
  <si>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</si>
  <si>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</si>
  <si>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</si>
  <si>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OTHER PRODUCTION EXP.</t>
  </si>
  <si>
    <t xml:space="preserve"> IN-KIND GOODS</t>
  </si>
  <si>
    <t xml:space="preserve"> EQUIP. RENTAL &amp; MAINT.</t>
  </si>
  <si>
    <t>CATERING SERVICES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</si>
  <si>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</si>
  <si>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</si>
  <si>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</si>
  <si>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</si>
  <si>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</si>
  <si>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</si>
  <si>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</si>
  <si>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</si>
  <si>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</si>
  <si>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</si>
  <si>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</si>
  <si>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</si>
  <si>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</si>
  <si>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</si>
  <si>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</si>
  <si>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</si>
  <si>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</si>
  <si>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</si>
  <si>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</si>
  <si>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</si>
  <si>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</si>
  <si>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</si>
  <si>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</si>
  <si>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</si>
  <si>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</si>
  <si>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</si>
  <si>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</si>
  <si>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</si>
  <si>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</si>
  <si>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</si>
  <si>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</si>
  <si>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</si>
  <si>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</si>
  <si>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</si>
  <si>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</si>
  <si>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</si>
  <si>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</si>
  <si>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</si>
  <si>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</si>
  <si>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</si>
  <si>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</si>
  <si>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</si>
  <si>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</si>
  <si>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</si>
  <si>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</si>
  <si>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</si>
  <si>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</si>
  <si>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</si>
  <si>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</si>
  <si>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</si>
  <si>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</si>
  <si>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</si>
  <si>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</si>
  <si>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</si>
  <si>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</si>
  <si>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</si>
  <si>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</si>
  <si>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</si>
  <si>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</si>
  <si>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</si>
  <si>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</si>
  <si>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</si>
  <si>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</si>
  <si>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</si>
  <si>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</si>
  <si>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</si>
  <si>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</si>
  <si>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</si>
  <si>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</si>
  <si>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</si>
  <si>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</si>
  <si>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</si>
  <si>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</si>
  <si>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</si>
  <si>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</si>
  <si>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</si>
  <si>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</si>
  <si>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</si>
  <si>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</si>
  <si>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</si>
  <si>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</si>
  <si>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</si>
  <si>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</si>
  <si>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</si>
  <si>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</si>
  <si>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</si>
  <si>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</si>
  <si>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</si>
  <si>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</si>
  <si>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</si>
  <si>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</si>
  <si>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</si>
  <si>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</si>
  <si>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</si>
  <si>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</si>
  <si>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</si>
  <si>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</si>
  <si>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</si>
  <si>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</si>
  <si>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</si>
  <si>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FEES &amp; SPONSORSHIPS</t>
  </si>
  <si>
    <t>MEMBERSHIP FEES</t>
  </si>
  <si>
    <r>
      <rPr>
        <rFont val="Roboto"/>
        <color rgb="FF000000"/>
        <sz val="10.0"/>
      </rPr>
      <t xml:space="preserve">Gross amount from sales of </t>
    </r>
    <r>
      <rPr>
        <rFont val="Roboto"/>
        <color rgb="FF000000"/>
        <sz val="10.0"/>
      </rPr>
      <t>assets other than inventory</t>
    </r>
  </si>
  <si>
    <t>IN-KIND GOODS</t>
  </si>
  <si>
    <t>TAXES AND LICENSES</t>
  </si>
  <si>
    <r>
      <rPr>
        <rFont val="Roboto"/>
        <b/>
        <color rgb="FF000000"/>
        <sz val="10.0"/>
      </rPr>
      <t xml:space="preserve">Program Expenses </t>
    </r>
    <r>
      <rPr>
        <rFont val="Roboto"/>
        <b/>
        <i/>
        <color rgb="FF000000"/>
        <sz val="10.0"/>
      </rPr>
      <t xml:space="preserve">(Program Efficiency Ratio) </t>
    </r>
  </si>
  <si>
    <t xml:space="preserve"> PROGRAM FEES &amp; SPONSORSHIPS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</si>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</sst>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FILM INDEPENDENT</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2021'!C40</f>
        <v>17757109</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2021'!C31</f>
        <v>96602</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17660507</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1471708.917</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2021'!E2+'Balance Sheet 2021'!E3</f>
        <v>5322780</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3.616734219</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2021'!E30</f>
        <v>3011845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2021'!C40</f>
        <v>17757109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1479759.083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2.035361725</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2021'!E13:E15)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2021'!C40</f>
        <v>17757109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1479759.083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0</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3.616734219</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2021'!E2:E7,'Revenues 2021'!F10:F15)</f>
        <v>8333447</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2021'!F44</f>
        <v>17498040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0.4762503115</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2021'!C7:C9)</f>
        <v>4441024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2021'!C10:C12)</f>
        <v>672394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5113418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2021'!C40</f>
        <v>17757109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0.2879645555</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2021'!C10:C11)</f>
        <v>371836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2021'!C7:C9)</f>
        <v>4441024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0.08372753671</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247</v>
      </c>
      <c r="D41" s="75">
        <f>'Expenses 2021'!D40</f>
        <v>15576644</v>
      </c>
      <c r="E41" s="164">
        <f t="shared" ref="E41:E44" si="1">D41/$D$44</f>
        <v>0.8772060812</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2021'!E40</f>
        <v>1130494</v>
      </c>
      <c r="E42" s="164">
        <f t="shared" si="1"/>
        <v>0.06366430481</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2021'!F40</f>
        <v>1049971</v>
      </c>
      <c r="E43" s="164">
        <f t="shared" si="1"/>
        <v>0.05912961395</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17757109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2021'!F9</f>
        <v>11414295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2021'!F40</f>
        <v>1049971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D47/D48</f>
        <v>10.87105739</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2021'!E2:E10)</f>
        <v>6267101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2021'!E19:E22)</f>
        <v>1588303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3.945784274</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2021'!E18</f>
        <v>6642446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FILM INDEPENDENT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2659898.0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9906690.0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172716.0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12566588</v>
      </c>
      <c r="G9" s="58"/>
      <c r="H9" s="58"/>
      <c r="I9" s="58"/>
      <c r="J9" s="58"/>
      <c r="K9" s="58"/>
      <c r="L9" s="58"/>
      <c r="M9" s="58"/>
      <c r="N9" s="58"/>
      <c r="O9" s="58"/>
      <c r="P9" s="58"/>
      <c r="Q9" s="58"/>
      <c r="R9" s="58"/>
      <c r="S9" s="58"/>
      <c r="T9" s="58"/>
      <c r="U9" s="58"/>
      <c r="V9" s="58"/>
      <c r="W9" s="58"/>
      <c r="X9" s="58"/>
      <c r="Y9" s="58"/>
      <c r="Z9" s="58"/>
    </row>
    <row r="10">
      <c r="A10" s="44" t="s">
        <v>62</v>
      </c>
      <c r="B10" s="59" t="s">
        <v>63</v>
      </c>
      <c r="C10" s="60" t="s">
        <v>248</v>
      </c>
      <c r="D10" s="15"/>
      <c r="E10" s="15"/>
      <c r="F10" s="48">
        <v>3112927.0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2361361.0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243</v>
      </c>
      <c r="D12" s="61"/>
      <c r="E12" s="61"/>
      <c r="F12" s="62">
        <v>1015522.0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6489810</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68239.0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5001.0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5001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5001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296155.0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15198.0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311353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19440991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FILM INDEPENDENT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310000</v>
      </c>
      <c r="D3" s="99">
        <v>310000.0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292500</v>
      </c>
      <c r="D4" s="99">
        <v>292500.0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30000</v>
      </c>
      <c r="D5" s="99">
        <v>30000.0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508464</v>
      </c>
      <c r="D7" s="99">
        <v>370419.0</v>
      </c>
      <c r="E7" s="99">
        <v>48280.0</v>
      </c>
      <c r="F7" s="99">
        <v>89765.0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4202768</v>
      </c>
      <c r="D9" s="99">
        <v>3150279.0</v>
      </c>
      <c r="E9" s="99">
        <v>342820.0</v>
      </c>
      <c r="F9" s="99">
        <v>709669.0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464036</v>
      </c>
      <c r="D11" s="99">
        <v>306185.0</v>
      </c>
      <c r="E11" s="99">
        <v>66891.0</v>
      </c>
      <c r="F11" s="99">
        <v>90960.0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294671</v>
      </c>
      <c r="D12" s="99">
        <v>185898.0</v>
      </c>
      <c r="E12" s="99">
        <v>41403.0</v>
      </c>
      <c r="F12" s="99">
        <v>67370.0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135353</v>
      </c>
      <c r="D15" s="99">
        <v>0.0</v>
      </c>
      <c r="E15" s="99">
        <v>135353.0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69990</v>
      </c>
      <c r="D16" s="99">
        <v>50000.0</v>
      </c>
      <c r="E16" s="99">
        <v>19990.0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814256</v>
      </c>
      <c r="D20" s="99">
        <v>643595.0</v>
      </c>
      <c r="E20" s="99">
        <v>160105.0</v>
      </c>
      <c r="F20" s="99">
        <v>10556.0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185761</v>
      </c>
      <c r="D21" s="99">
        <v>148032.0</v>
      </c>
      <c r="E21" s="99">
        <v>1640.0</v>
      </c>
      <c r="F21" s="99">
        <v>36089.0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382580</v>
      </c>
      <c r="D22" s="99">
        <v>246484.0</v>
      </c>
      <c r="E22" s="99">
        <v>126614.0</v>
      </c>
      <c r="F22" s="99">
        <v>9482.0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359575</v>
      </c>
      <c r="D23" s="99">
        <v>284670.0</v>
      </c>
      <c r="E23" s="99">
        <v>66155.0</v>
      </c>
      <c r="F23" s="99">
        <v>8750.0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793465</v>
      </c>
      <c r="D25" s="99">
        <v>610615.0</v>
      </c>
      <c r="E25" s="99">
        <v>66139.0</v>
      </c>
      <c r="F25" s="99">
        <v>116711.0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732242</v>
      </c>
      <c r="D26" s="99">
        <v>719705.0</v>
      </c>
      <c r="E26" s="99">
        <v>858.0</v>
      </c>
      <c r="F26" s="99">
        <v>11679.0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96602</v>
      </c>
      <c r="D31" s="99">
        <v>45937.0</v>
      </c>
      <c r="E31" s="99">
        <v>44109.0</v>
      </c>
      <c r="F31" s="99">
        <v>6556.0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98032</v>
      </c>
      <c r="D32" s="99">
        <v>5385.0</v>
      </c>
      <c r="E32" s="99">
        <v>92647.0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8375125</v>
      </c>
      <c r="D34" s="99">
        <v>8375125.0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141</v>
      </c>
      <c r="C35" s="98">
        <f t="shared" si="1"/>
        <v>430101</v>
      </c>
      <c r="D35" s="99">
        <v>393342.0</v>
      </c>
      <c r="E35" s="99">
        <v>16503.0</v>
      </c>
      <c r="F35" s="99">
        <v>20256.0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139559</v>
      </c>
      <c r="D36" s="99">
        <v>139559.0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51080</v>
      </c>
      <c r="D37" s="99">
        <v>21.0</v>
      </c>
      <c r="E37" s="99">
        <v>51059.0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188922</v>
      </c>
      <c r="D38" s="99">
        <v>114106.0</v>
      </c>
      <c r="E38" s="99">
        <v>58527.0</v>
      </c>
      <c r="F38" s="99">
        <v>16289.0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18955082</v>
      </c>
      <c r="D40" s="103">
        <f t="shared" si="2"/>
        <v>16421857</v>
      </c>
      <c r="E40" s="103">
        <f t="shared" si="2"/>
        <v>1339093</v>
      </c>
      <c r="F40" s="103">
        <f t="shared" si="2"/>
        <v>1194132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FILM INDEPENDENT</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2514178.0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1803864.0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780850.0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443909.0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15581.0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1536127.0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1310180.0</v>
      </c>
      <c r="E12" s="108">
        <f>D11-D12</f>
        <v>225947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1019383.0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1847039.0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52796.0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8703547</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718439.0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259281.0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2338276.0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3315996</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2811139.0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2576412.0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5387551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8703547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FILM INDEPENDENT</v>
      </c>
      <c r="B1" s="2">
        <f>'Revenues 2022'!C1</f>
        <v>2022</v>
      </c>
      <c r="C1" s="175"/>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2022'!C40</f>
        <v>18955082</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2022'!C31</f>
        <v>96602</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18858480</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1571540</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2022'!E2+'Balance Sheet 2022'!E3</f>
        <v>4318042</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2.747650076</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2022'!E30</f>
        <v>2811139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2022'!C40</f>
        <v>18955082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1579590.167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1.779663522</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2022'!E13:E15)</f>
        <v>1019383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2022'!C40</f>
        <v>18955082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1579590.167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0.6453465092</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3.392996585</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2022'!E2:E7,'Revenues 2022'!F10:F15)</f>
        <v>9906690</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2022'!F44</f>
        <v>19440991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0.5095774181</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2022'!C7:C9)</f>
        <v>4711232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2022'!C10:C12)</f>
        <v>758707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5469939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2022'!C40</f>
        <v>18955082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0.288573745</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2022'!C10:C11)</f>
        <v>464036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2022'!C7:C9)</f>
        <v>4711232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0.09849568011</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250</v>
      </c>
      <c r="D41" s="75">
        <f>'Expenses 2022'!D40</f>
        <v>16421857</v>
      </c>
      <c r="E41" s="164">
        <f t="shared" ref="E41:E44" si="1">D41/$D$44</f>
        <v>0.8663564209</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2022'!E40</f>
        <v>1339093</v>
      </c>
      <c r="E42" s="164">
        <f t="shared" si="1"/>
        <v>0.07064559256</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2022'!F40</f>
        <v>1194132</v>
      </c>
      <c r="E43" s="164">
        <f t="shared" si="1"/>
        <v>0.0629979865</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18955082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2022'!F9</f>
        <v>12566588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2022'!F40</f>
        <v>1194132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D47/D48</f>
        <v>10.52361715</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2022'!E2:E10)</f>
        <v>5558382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2022'!E19:E22)</f>
        <v>977720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5.685044798</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2022'!E18</f>
        <v>8703547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FILM INDEPENDENT</v>
      </c>
      <c r="B1" s="2" t="s">
        <v>251</v>
      </c>
      <c r="C1" s="138"/>
      <c r="D1" s="138"/>
      <c r="E1" s="138"/>
      <c r="F1" s="139"/>
      <c r="G1" s="139"/>
      <c r="H1" s="139"/>
      <c r="I1" s="43"/>
      <c r="J1" s="43"/>
      <c r="K1" s="43"/>
      <c r="L1" s="43"/>
      <c r="M1" s="43"/>
      <c r="N1" s="43"/>
      <c r="O1" s="43"/>
      <c r="P1" s="43"/>
      <c r="Q1" s="43"/>
      <c r="R1" s="43"/>
      <c r="S1" s="43"/>
      <c r="T1" s="43"/>
      <c r="U1" s="43"/>
      <c r="V1" s="43"/>
      <c r="W1" s="43"/>
      <c r="X1" s="43"/>
      <c r="Y1" s="43"/>
    </row>
    <row r="2">
      <c r="A2" s="140" t="s">
        <v>185</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186</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8"/>
      <c r="B5" s="49"/>
      <c r="C5" s="147" t="s">
        <v>185</v>
      </c>
      <c r="D5" s="176">
        <f>'Ratios 2020'!D8</f>
        <v>7.297053725</v>
      </c>
      <c r="E5" s="176">
        <f>'Ratios 2021'!D8</f>
        <v>3.616734219</v>
      </c>
      <c r="F5" s="176">
        <f>'Ratios 2022'!D8</f>
        <v>2.747650076</v>
      </c>
      <c r="G5" s="176">
        <f>average(D5:F5)</f>
        <v>4.553812674</v>
      </c>
      <c r="H5" s="149" t="s">
        <v>192</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193</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194</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8"/>
      <c r="B10" s="49"/>
      <c r="C10" s="147" t="s">
        <v>193</v>
      </c>
      <c r="D10" s="148">
        <f>'Ratios 2020'!D14</f>
        <v>3.758683055</v>
      </c>
      <c r="E10" s="148">
        <f>'Ratios 2021'!D14</f>
        <v>2.035361725</v>
      </c>
      <c r="F10" s="148">
        <f>'Ratios 2022'!D14</f>
        <v>1.779663522</v>
      </c>
      <c r="G10" s="176">
        <f>average(D10:F10)</f>
        <v>2.524569434</v>
      </c>
      <c r="H10" s="149" t="s">
        <v>192</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198</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199</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8"/>
      <c r="B15" s="49"/>
      <c r="C15" s="147" t="s">
        <v>201</v>
      </c>
      <c r="D15" s="179">
        <f>'Ratios 2020'!D20</f>
        <v>0</v>
      </c>
      <c r="E15" s="179">
        <f>'Ratios 2021'!D20</f>
        <v>0</v>
      </c>
      <c r="F15" s="179">
        <f>'Ratios 2022'!D20</f>
        <v>0.6453465092</v>
      </c>
      <c r="G15" s="176">
        <f>average(D15:F15)</f>
        <v>0.2151155031</v>
      </c>
      <c r="H15" s="149" t="s">
        <v>192</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203</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204</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8"/>
      <c r="B20" s="49"/>
      <c r="C20" s="147" t="s">
        <v>203</v>
      </c>
      <c r="D20" s="162">
        <f>'Ratios 2020'!D26</f>
        <v>0.3543659056</v>
      </c>
      <c r="E20" s="162">
        <f>'Ratios 2021'!D26</f>
        <v>0.4762503115</v>
      </c>
      <c r="F20" s="162">
        <f>'Ratios 2022'!D26</f>
        <v>0.5095774181</v>
      </c>
      <c r="G20" s="180">
        <f>average(D20:F20)</f>
        <v>0.4467312117</v>
      </c>
      <c r="H20" s="149" t="s">
        <v>207</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208</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209</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8"/>
      <c r="B25" s="49"/>
      <c r="C25" s="147" t="s">
        <v>213</v>
      </c>
      <c r="D25" s="162">
        <f>'Ratios 2020'!D33</f>
        <v>0.404059253</v>
      </c>
      <c r="E25" s="162">
        <f>'Ratios 2021'!D33</f>
        <v>0.2879645555</v>
      </c>
      <c r="F25" s="162">
        <f>'Ratios 2022'!D33</f>
        <v>0.288573745</v>
      </c>
      <c r="G25" s="180">
        <f>average(D25:F25)</f>
        <v>0.3268658512</v>
      </c>
      <c r="H25" s="149" t="s">
        <v>214</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215</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216</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8"/>
      <c r="B30" s="49"/>
      <c r="C30" s="147" t="s">
        <v>215</v>
      </c>
      <c r="D30" s="162">
        <f>'Ratios 2020'!D38</f>
        <v>0.08354088078</v>
      </c>
      <c r="E30" s="162">
        <f>'Ratios 2021'!D38</f>
        <v>0.08372753671</v>
      </c>
      <c r="F30" s="162">
        <f>'Ratios 2022'!D38</f>
        <v>0.09849568011</v>
      </c>
      <c r="G30" s="180">
        <f>average(D30:F30)</f>
        <v>0.08858803253</v>
      </c>
      <c r="H30" s="149" t="s">
        <v>218</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219</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220</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8"/>
      <c r="B35" s="49"/>
      <c r="C35" s="147" t="s">
        <v>256</v>
      </c>
      <c r="D35" s="162">
        <f>'Ratios 2020'!E41</f>
        <v>0.7622500154</v>
      </c>
      <c r="E35" s="162">
        <f>'Ratios 2021'!E41</f>
        <v>0.8772060812</v>
      </c>
      <c r="F35" s="162">
        <f>'Ratios 2022'!E41</f>
        <v>0.8663564209</v>
      </c>
      <c r="G35" s="180">
        <f t="shared" ref="G35:G37" si="1">average(D35:F35)</f>
        <v>0.8352708392</v>
      </c>
      <c r="H35" s="180"/>
      <c r="I35" s="43"/>
      <c r="J35" s="43"/>
      <c r="K35" s="43"/>
      <c r="L35" s="43"/>
      <c r="M35" s="43"/>
      <c r="N35" s="43"/>
      <c r="O35" s="43"/>
      <c r="P35" s="43"/>
      <c r="Q35" s="43"/>
      <c r="R35" s="43"/>
      <c r="S35" s="43"/>
      <c r="T35" s="43"/>
      <c r="U35" s="43"/>
      <c r="V35" s="43"/>
      <c r="W35" s="43"/>
      <c r="X35" s="43"/>
      <c r="Y35" s="43"/>
    </row>
    <row r="36">
      <c r="A36" s="138"/>
      <c r="B36" s="52"/>
      <c r="C36" s="147" t="s">
        <v>222</v>
      </c>
      <c r="D36" s="162">
        <f>'Ratios 2020'!E42</f>
        <v>0.1482418749</v>
      </c>
      <c r="E36" s="162">
        <f>'Ratios 2021'!E42</f>
        <v>0.06366430481</v>
      </c>
      <c r="F36" s="162">
        <f>'Ratios 2022'!E42</f>
        <v>0.07064559256</v>
      </c>
      <c r="G36" s="180">
        <f t="shared" si="1"/>
        <v>0.0941839241</v>
      </c>
      <c r="H36" s="180"/>
      <c r="I36" s="43"/>
      <c r="J36" s="43"/>
      <c r="K36" s="43"/>
      <c r="L36" s="43"/>
      <c r="M36" s="43"/>
      <c r="N36" s="43"/>
      <c r="O36" s="43"/>
      <c r="P36" s="43"/>
      <c r="Q36" s="43"/>
      <c r="R36" s="43"/>
      <c r="S36" s="43"/>
      <c r="T36" s="43"/>
      <c r="U36" s="43"/>
      <c r="V36" s="43"/>
      <c r="W36" s="43"/>
      <c r="X36" s="43"/>
      <c r="Y36" s="43"/>
    </row>
    <row r="37">
      <c r="A37" s="138"/>
      <c r="B37" s="181"/>
      <c r="C37" s="147" t="s">
        <v>223</v>
      </c>
      <c r="D37" s="162">
        <f>'Ratios 2020'!E43</f>
        <v>0.08950810972</v>
      </c>
      <c r="E37" s="162">
        <f>'Ratios 2021'!E43</f>
        <v>0.05912961395</v>
      </c>
      <c r="F37" s="162">
        <f>'Ratios 2022'!E43</f>
        <v>0.0629979865</v>
      </c>
      <c r="G37" s="180">
        <f t="shared" si="1"/>
        <v>0.07054523672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224</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225</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8"/>
      <c r="B42" s="49"/>
      <c r="C42" s="147" t="s">
        <v>228</v>
      </c>
      <c r="D42" s="165">
        <f>'Ratios 2020'!D49</f>
        <v>7.655577481</v>
      </c>
      <c r="E42" s="165">
        <f>'Ratios 2021'!D49</f>
        <v>10.87105739</v>
      </c>
      <c r="F42" s="165">
        <f>'Ratios 2022'!D49</f>
        <v>10.52361715</v>
      </c>
      <c r="G42" s="182">
        <f>average(D42:F42)</f>
        <v>9.683417342</v>
      </c>
      <c r="H42" s="149" t="s">
        <v>229</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230</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231</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8"/>
      <c r="B47" s="49"/>
      <c r="C47" s="147" t="s">
        <v>234</v>
      </c>
      <c r="D47" s="148">
        <f>'Ratios 2020'!D54</f>
        <v>3.313566806</v>
      </c>
      <c r="E47" s="148">
        <f>'Ratios 2021'!D54</f>
        <v>3.945784274</v>
      </c>
      <c r="F47" s="148">
        <f>'Ratios 2022'!D54</f>
        <v>5.685044798</v>
      </c>
      <c r="G47" s="176">
        <f>average(D47:F47)</f>
        <v>4.314798626</v>
      </c>
      <c r="H47" s="149" t="s">
        <v>235</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236</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237</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8"/>
      <c r="B52" s="49"/>
      <c r="C52" s="147" t="s">
        <v>240</v>
      </c>
      <c r="D52" s="183">
        <f>'Ratios 2020'!D59</f>
        <v>0</v>
      </c>
      <c r="E52" s="183">
        <f>'Ratios 2021'!D59</f>
        <v>0</v>
      </c>
      <c r="F52" s="183">
        <f>'Ratios 2022'!D59</f>
        <v>0</v>
      </c>
      <c r="G52" s="184">
        <f>average(D52:F52)</f>
        <v>0</v>
      </c>
      <c r="H52" s="149" t="s">
        <v>241</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FILM INDEPENDENT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FILM INDEPENDENT</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445007.0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1910139.0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4085032.0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288467.0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6440178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2410258.0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1395597.0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445007.0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4250862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254.0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500.0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500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500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759601.0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76328.0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835929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11527723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FILM INDEPENDENT</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262724</v>
      </c>
      <c r="D3" s="99">
        <v>262724.0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135000</v>
      </c>
      <c r="D4" s="99">
        <v>135000.0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271255</v>
      </c>
      <c r="D7" s="99">
        <v>174598.0</v>
      </c>
      <c r="E7" s="99">
        <v>41295.0</v>
      </c>
      <c r="F7" s="99">
        <v>55362.0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2982218</v>
      </c>
      <c r="D9" s="99">
        <v>2125489.0</v>
      </c>
      <c r="E9" s="99">
        <v>317288.0</v>
      </c>
      <c r="F9" s="99">
        <v>539441.0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271798</v>
      </c>
      <c r="D11" s="99">
        <v>114227.0</v>
      </c>
      <c r="E11" s="99">
        <v>75315.0</v>
      </c>
      <c r="F11" s="99">
        <v>82256.0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272271</v>
      </c>
      <c r="D12" s="99">
        <v>100802.0</v>
      </c>
      <c r="E12" s="99">
        <v>104671.0</v>
      </c>
      <c r="F12" s="99">
        <v>66798.0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120409</v>
      </c>
      <c r="D15" s="99">
        <v>0.0</v>
      </c>
      <c r="E15" s="99">
        <v>120409.0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42450</v>
      </c>
      <c r="D16" s="99">
        <v>0.0</v>
      </c>
      <c r="E16" s="99">
        <v>42450.0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604427</v>
      </c>
      <c r="D20" s="99">
        <v>410851.0</v>
      </c>
      <c r="E20" s="99">
        <v>193576.0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58956</v>
      </c>
      <c r="D21" s="99">
        <v>26190.0</v>
      </c>
      <c r="E21" s="99">
        <v>355.0</v>
      </c>
      <c r="F21" s="99">
        <v>32411.0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289176</v>
      </c>
      <c r="D22" s="99">
        <v>189503.0</v>
      </c>
      <c r="E22" s="99">
        <v>89661.0</v>
      </c>
      <c r="F22" s="99">
        <v>10012.0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264391</v>
      </c>
      <c r="D23" s="99">
        <v>236191.0</v>
      </c>
      <c r="E23" s="99">
        <v>28200.0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564462</v>
      </c>
      <c r="D25" s="99">
        <v>406650.0</v>
      </c>
      <c r="E25" s="99">
        <v>109732.0</v>
      </c>
      <c r="F25" s="99">
        <v>48080.0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708</v>
      </c>
      <c r="D26" s="99">
        <v>488.0</v>
      </c>
      <c r="E26" s="99">
        <v>0.0</v>
      </c>
      <c r="F26" s="99">
        <v>220.0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104368</v>
      </c>
      <c r="D31" s="99">
        <v>0.0</v>
      </c>
      <c r="E31" s="99">
        <v>104368.0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65800</v>
      </c>
      <c r="D32" s="99">
        <v>13901.0</v>
      </c>
      <c r="E32" s="99">
        <v>51899.0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2697311</v>
      </c>
      <c r="D34" s="99">
        <v>2697082.0</v>
      </c>
      <c r="E34" s="99">
        <v>21.0</v>
      </c>
      <c r="F34" s="99">
        <v>208.0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90000</v>
      </c>
      <c r="D35" s="99">
        <v>90000.0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39121</v>
      </c>
      <c r="D36" s="99">
        <v>17054.0</v>
      </c>
      <c r="E36" s="99">
        <v>21067.0</v>
      </c>
      <c r="F36" s="99">
        <v>1000.0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10910</v>
      </c>
      <c r="D37" s="99">
        <v>6860.0</v>
      </c>
      <c r="E37" s="99">
        <v>220.0</v>
      </c>
      <c r="F37" s="99">
        <v>3830.0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250723</v>
      </c>
      <c r="D38" s="99">
        <v>156380.0</v>
      </c>
      <c r="E38" s="99">
        <v>92721.0</v>
      </c>
      <c r="F38" s="99">
        <v>1622.0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9398478</v>
      </c>
      <c r="D40" s="103">
        <f t="shared" si="2"/>
        <v>7163990</v>
      </c>
      <c r="E40" s="103">
        <f t="shared" si="2"/>
        <v>1393248</v>
      </c>
      <c r="F40" s="103">
        <f t="shared" si="2"/>
        <v>841240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FILM INDEPENDENT</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4664649.0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986986.0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833863.0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480879.0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27310.0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1536127.0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1116976.0</v>
      </c>
      <c r="E12" s="108">
        <f>D11-D12</f>
        <v>419151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52796.0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7465634</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1848089.0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262533.0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209000.0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2319622</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2943825.0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2202187.0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5146012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7465634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FILM INDEPENDENT</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2020'!C40</f>
        <v>9398478</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2020'!C31</f>
        <v>104368</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9294110</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774509.1667</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2020'!E2+'Balance Sheet 2020'!E3</f>
        <v>5651635</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7.297053725</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2020'!E30</f>
        <v>2943825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2020'!C40</f>
        <v>9398478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783206.5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3.758683055</v>
      </c>
      <c r="E14" s="149" t="s">
        <v>192</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2020'!E13:E15)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2020'!C40</f>
        <v>9398478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783206.5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0</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7.297053725</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2020'!E2:E7,'Revenues 2020'!F10:F15)</f>
        <v>4085032</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2020'!F44</f>
        <v>11527723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0.3543659056</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2020'!C7:C9)</f>
        <v>3253473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2020'!C10:C12)</f>
        <v>544069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3797542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2020'!C40</f>
        <v>9398478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0.404059253</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2020'!C10:C11)</f>
        <v>271798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2020'!C7:C9)</f>
        <v>3253473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0.08354088078</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221</v>
      </c>
      <c r="D41" s="75">
        <f>'Expenses 2020'!D40</f>
        <v>7163990</v>
      </c>
      <c r="E41" s="164">
        <f t="shared" ref="E41:E44" si="1">D41/$D$44</f>
        <v>0.7622500154</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2020'!E40</f>
        <v>1393248</v>
      </c>
      <c r="E42" s="164">
        <f t="shared" si="1"/>
        <v>0.1482418749</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2020'!F40</f>
        <v>841240</v>
      </c>
      <c r="E43" s="164">
        <f t="shared" si="1"/>
        <v>0.08950810972</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9398478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2020'!F9</f>
        <v>6440178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2020'!F40</f>
        <v>841240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D47/D48</f>
        <v>7.655577481</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2020'!E2:E10)</f>
        <v>6993687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2020'!E19:E22)</f>
        <v>2110622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3.313566806</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2020'!E18</f>
        <v>7465634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FILM INDEPENDENT</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433963.0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2646885.0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8333447.0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350113.0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11414295</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2804951.0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2674611.0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243</v>
      </c>
      <c r="D12" s="61"/>
      <c r="E12" s="61"/>
      <c r="F12" s="62">
        <v>433962.0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5913524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6416.0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153225.0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10580.0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163805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17498040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FILM INDEPENDENT</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151667</v>
      </c>
      <c r="D3" s="99">
        <v>151667.0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287500</v>
      </c>
      <c r="D4" s="99">
        <v>287500.0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495947</v>
      </c>
      <c r="D7" s="99">
        <v>371992.0</v>
      </c>
      <c r="E7" s="99">
        <v>39534.0</v>
      </c>
      <c r="F7" s="99">
        <v>84421.0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3945077</v>
      </c>
      <c r="D9" s="99">
        <v>3040112.0</v>
      </c>
      <c r="E9" s="99">
        <v>251008.0</v>
      </c>
      <c r="F9" s="99">
        <v>653957.0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371836</v>
      </c>
      <c r="D11" s="99">
        <v>272120.0</v>
      </c>
      <c r="E11" s="99">
        <v>29391.0</v>
      </c>
      <c r="F11" s="99">
        <v>70325.0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300558</v>
      </c>
      <c r="D12" s="99">
        <v>157821.0</v>
      </c>
      <c r="E12" s="99">
        <v>87925.0</v>
      </c>
      <c r="F12" s="99">
        <v>54812.0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60150</v>
      </c>
      <c r="D15" s="99">
        <v>0.0</v>
      </c>
      <c r="E15" s="99">
        <v>60150.0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80984</v>
      </c>
      <c r="D16" s="99">
        <v>0.0</v>
      </c>
      <c r="E16" s="99">
        <v>80984.0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714923</v>
      </c>
      <c r="D20" s="99">
        <v>588990.0</v>
      </c>
      <c r="E20" s="99">
        <v>123334.0</v>
      </c>
      <c r="F20" s="99">
        <v>2599.0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157826</v>
      </c>
      <c r="D21" s="99">
        <v>107636.0</v>
      </c>
      <c r="E21" s="99">
        <v>0.0</v>
      </c>
      <c r="F21" s="99">
        <v>50190.0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470917</v>
      </c>
      <c r="D22" s="99">
        <v>329303.0</v>
      </c>
      <c r="E22" s="99">
        <v>124784.0</v>
      </c>
      <c r="F22" s="99">
        <v>16830.0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276887</v>
      </c>
      <c r="D23" s="99">
        <v>244215.0</v>
      </c>
      <c r="E23" s="99">
        <v>32672.0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632870</v>
      </c>
      <c r="D25" s="99">
        <v>506270.0</v>
      </c>
      <c r="E25" s="99">
        <v>36871.0</v>
      </c>
      <c r="F25" s="99">
        <v>89729.0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1147602</v>
      </c>
      <c r="D26" s="99">
        <v>1141253.0</v>
      </c>
      <c r="E26" s="99">
        <v>322.0</v>
      </c>
      <c r="F26" s="99">
        <v>6027.0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96602</v>
      </c>
      <c r="D31" s="99">
        <v>67261.0</v>
      </c>
      <c r="E31" s="99">
        <v>28878.0</v>
      </c>
      <c r="F31" s="99">
        <v>463.0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96090</v>
      </c>
      <c r="D32" s="99">
        <v>19329.0</v>
      </c>
      <c r="E32" s="99">
        <v>76761.0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7520932</v>
      </c>
      <c r="D34" s="99">
        <v>7515932.0</v>
      </c>
      <c r="E34" s="99">
        <v>0.0</v>
      </c>
      <c r="F34" s="99">
        <v>5000.0</v>
      </c>
      <c r="G34" s="43"/>
      <c r="H34" s="43"/>
      <c r="I34" s="43"/>
      <c r="J34" s="43"/>
      <c r="K34" s="43"/>
      <c r="L34" s="43"/>
      <c r="M34" s="43"/>
      <c r="N34" s="43"/>
      <c r="O34" s="43"/>
      <c r="P34" s="43"/>
      <c r="Q34" s="43"/>
      <c r="R34" s="43"/>
      <c r="S34" s="43"/>
      <c r="T34" s="43"/>
      <c r="U34" s="43"/>
      <c r="V34" s="43"/>
      <c r="W34" s="43"/>
      <c r="X34" s="43"/>
      <c r="Y34" s="43"/>
      <c r="Z34" s="43"/>
    </row>
    <row r="35">
      <c r="A35" s="45" t="s">
        <v>48</v>
      </c>
      <c r="B35" s="102" t="s">
        <v>141</v>
      </c>
      <c r="C35" s="98">
        <f t="shared" si="1"/>
        <v>310388</v>
      </c>
      <c r="D35" s="99">
        <v>293867.0</v>
      </c>
      <c r="E35" s="99">
        <v>3378.0</v>
      </c>
      <c r="F35" s="99">
        <v>13143.0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121517</v>
      </c>
      <c r="D36" s="99">
        <v>121517.0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68700</v>
      </c>
      <c r="D37" s="99">
        <v>69.0</v>
      </c>
      <c r="E37" s="99">
        <v>68631.0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448136</v>
      </c>
      <c r="D38" s="99">
        <v>359790.0</v>
      </c>
      <c r="E38" s="99">
        <v>85871.0</v>
      </c>
      <c r="F38" s="99">
        <v>2475.0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17757109</v>
      </c>
      <c r="D40" s="103">
        <f t="shared" si="2"/>
        <v>15576644</v>
      </c>
      <c r="E40" s="103">
        <f t="shared" si="2"/>
        <v>1130494</v>
      </c>
      <c r="F40" s="103">
        <f t="shared" si="2"/>
        <v>1049971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FILM INDEPENDENT</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4605058.0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717722.0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944321.0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1536127.0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1213578.0</v>
      </c>
      <c r="E12" s="108">
        <f>D11-D12</f>
        <v>322549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52796.0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6642446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1334137.0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254166.0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167200.0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1755503</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3011845.0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1875098.0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4886943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6642446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