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<sst xmlns="http://schemas.openxmlformats.org/spreadsheetml/2006/main" count="866" uniqueCount="251">
  <si>
    <t>CHARM CITY CARE CONNECTION</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</si>
  <si>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</si>
  <si>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</si>
  <si>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</si>
  <si>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</si>
  <si>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</si>
  <si>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</si>
  <si>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</si>
  <si>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</si>
  <si>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</si>
  <si>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</si>
  <si>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</si>
  <si>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</si>
  <si>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</si>
  <si>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</si>
  <si>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</si>
  <si>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</si>
  <si>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</si>
  <si>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</si>
  <si>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</si>
  <si>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</si>
  <si>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</si>
  <si>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</si>
  <si>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</si>
  <si>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</si>
  <si>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</si>
  <si>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</si>
  <si>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</si>
  <si>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</si>
  <si>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</si>
  <si>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</si>
  <si>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</si>
  <si>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</si>
  <si>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</si>
  <si>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</si>
  <si>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</si>
  <si>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</si>
  <si>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</si>
  <si>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</si>
  <si>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</si>
  <si>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</si>
  <si>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</si>
  <si>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</si>
  <si>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</si>
  <si>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</si>
  <si>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</si>
  <si>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</si>
  <si>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</si>
  <si>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</si>
  <si>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</si>
  <si>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</si>
  <si>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</si>
  <si>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</si>
  <si>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</si>
  <si>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</si>
  <si>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</si>
  <si>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</si>
  <si>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</si>
  <si>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</si>
  <si>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</si>
  <si>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</si>
  <si>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</si>
  <si>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</si>
  <si>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</si>
  <si>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</si>
  <si>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</si>
  <si>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</si>
  <si>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</si>
  <si>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</si>
  <si>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</si>
  <si>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</si>
  <si>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</si>
  <si>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</si>
  <si>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</si>
  <si>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</si>
  <si>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</si>
  <si>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</si>
  <si>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</si>
  <si>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</si>
  <si>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</si>
  <si>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</si>
  <si>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</si>
  <si>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</si>
  <si>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</si>
  <si>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</si>
  <si>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</si>
  <si>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</si>
  <si>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</si>
  <si>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</si>
  <si>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</si>
  <si>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</si>
  <si>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</si>
  <si>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</si>
  <si>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</si>
  <si>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</si>
  <si>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</si>
  <si>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</si>
  <si>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</si>
  <si>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</si>
  <si>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</si>
  <si>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</si>
  <si>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</si>
  <si>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</si>
  <si>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</si>
  <si>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</si>
  <si>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</si>
  <si>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</si>
  <si>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</si>
  <si>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</si>
  <si>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</si>
  <si>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</si>
  <si>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</si>
  <si>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</si>
  <si>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</si>
  <si>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</si>
  <si>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</si>
  <si>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</si>
  <si>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</si>
  <si>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</si>
  <si>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</si>
  <si>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</si>
  <si>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</si>
  <si>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</si>
  <si>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</si>
  <si>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</si>
  <si>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</si>
  <si>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</si>
  <si>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</si>
  <si>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</si>
  <si>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</si>
  <si>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</si>
  <si>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</si>
  <si>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</si>
  <si>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 xml:space="preserve">Fringe benefits </t>
  </si>
  <si>
    <t xml:space="preserve">Consultants and contractors </t>
  </si>
  <si>
    <t>Supplies</t>
  </si>
  <si>
    <t>Client assistance</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</si>
  <si>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</si>
  <si>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</si>
  <si>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</si>
  <si>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</si>
  <si>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</si>
  <si>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</si>
  <si>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</si>
  <si>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</si>
  <si>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</si>
  <si>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</si>
  <si>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</si>
  <si>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</si>
  <si>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</si>
  <si>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</si>
  <si>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</si>
  <si>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</si>
  <si>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</si>
  <si>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</si>
  <si>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</si>
  <si>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</si>
  <si>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</si>
  <si>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</si>
  <si>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</si>
  <si>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</si>
  <si>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</si>
  <si>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</si>
  <si>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</si>
  <si>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</si>
  <si>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</si>
  <si>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</si>
  <si>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</si>
  <si>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</si>
  <si>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</si>
  <si>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</si>
  <si>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</si>
  <si>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</si>
  <si>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</si>
  <si>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</si>
  <si>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</si>
  <si>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</si>
  <si>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</si>
  <si>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</si>
  <si>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</si>
  <si>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</si>
  <si>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</si>
  <si>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</si>
  <si>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</si>
  <si>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</si>
  <si>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</si>
  <si>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</si>
  <si>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</si>
  <si>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</si>
  <si>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</si>
  <si>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</si>
  <si>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</si>
  <si>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</si>
  <si>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</si>
  <si>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</si>
  <si>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</si>
  <si>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</si>
  <si>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</si>
  <si>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</si>
  <si>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</si>
  <si>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</si>
  <si>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</si>
  <si>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</si>
  <si>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</si>
  <si>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</si>
  <si>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</si>
  <si>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</si>
  <si>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</si>
  <si>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</si>
  <si>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</si>
  <si>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</si>
  <si>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</si>
  <si>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</si>
  <si>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</si>
  <si>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</si>
  <si>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</si>
  <si>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</si>
  <si>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</si>
  <si>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</si>
  <si>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</si>
  <si>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</si>
  <si>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</si>
  <si>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</si>
  <si>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</si>
  <si>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</si>
  <si>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</si>
  <si>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</si>
  <si>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</si>
  <si>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</si>
  <si>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</si>
  <si>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</si>
  <si>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</si>
  <si>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</si>
  <si>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</si>
  <si>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</si>
  <si>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</si>
  <si>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</si>
  <si>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</si>
  <si>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Audit fees</t>
  </si>
  <si>
    <t>Consultants and contractors</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</si>
  <si>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</si>
  <si>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</si>
  <si>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t>Bad debts</t>
  </si>
  <si>
    <t xml:space="preserve">Consultants and contrats </t>
  </si>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</sst>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CHARM CITY CARE CONNECTION</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CHARM CITY CARE CONNECTION</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5044.0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1498105.0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500863.0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2004012</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79</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96</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2004012</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CHARM CITY CARE CONNECTION</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83760</v>
      </c>
      <c r="D7" s="99">
        <v>79956.0</v>
      </c>
      <c r="E7" s="99">
        <v>3804.0</v>
      </c>
      <c r="F7" s="99">
        <v>0.0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108</v>
      </c>
      <c r="C9" s="98">
        <f t="shared" si="1"/>
        <v>219303</v>
      </c>
      <c r="D9" s="99">
        <v>203952.0</v>
      </c>
      <c r="E9" s="99">
        <v>15351.0</v>
      </c>
      <c r="F9" s="99">
        <v>0.0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0</v>
      </c>
      <c r="D11" s="99">
        <v>0.0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31361</v>
      </c>
      <c r="D12" s="99">
        <v>29128.0</v>
      </c>
      <c r="E12" s="99">
        <v>2233.0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26530</v>
      </c>
      <c r="D16" s="99">
        <v>23877.0</v>
      </c>
      <c r="E16" s="99">
        <v>2653.0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0</v>
      </c>
      <c r="D20" s="99">
        <v>0.0</v>
      </c>
      <c r="E20" s="99">
        <v>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972</v>
      </c>
      <c r="D21" s="99">
        <v>972.0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25090</v>
      </c>
      <c r="D22" s="99">
        <v>18816.0</v>
      </c>
      <c r="E22" s="99">
        <v>6274.0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13000</v>
      </c>
      <c r="D25" s="99">
        <v>9880.0</v>
      </c>
      <c r="E25" s="99">
        <v>3120.0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3249</v>
      </c>
      <c r="D26" s="99">
        <v>610.0</v>
      </c>
      <c r="E26" s="99">
        <v>2639.0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4941</v>
      </c>
      <c r="D28" s="99">
        <v>4535.0</v>
      </c>
      <c r="E28" s="99">
        <v>406.0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1362</v>
      </c>
      <c r="D31" s="99">
        <v>145.0</v>
      </c>
      <c r="E31" s="99">
        <v>1217.0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3560</v>
      </c>
      <c r="D32" s="99">
        <v>3368.0</v>
      </c>
      <c r="E32" s="99">
        <v>192.0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133</v>
      </c>
      <c r="C34" s="98">
        <f t="shared" si="1"/>
        <v>20746</v>
      </c>
      <c r="D34" s="99">
        <v>15841.0</v>
      </c>
      <c r="E34" s="99">
        <v>4905.0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134</v>
      </c>
      <c r="C35" s="98">
        <f t="shared" si="1"/>
        <v>86669</v>
      </c>
      <c r="D35" s="99">
        <v>82336.0</v>
      </c>
      <c r="E35" s="99">
        <v>4333.0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135</v>
      </c>
      <c r="C36" s="98">
        <f t="shared" si="1"/>
        <v>5268</v>
      </c>
      <c r="D36" s="99">
        <v>4375.0</v>
      </c>
      <c r="E36" s="99">
        <v>893.0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136</v>
      </c>
      <c r="C37" s="98">
        <f t="shared" si="1"/>
        <v>204541</v>
      </c>
      <c r="D37" s="99">
        <v>204541.0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204360</v>
      </c>
      <c r="D38" s="99">
        <v>202175.0</v>
      </c>
      <c r="E38" s="99">
        <v>2185.0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934712</v>
      </c>
      <c r="D40" s="103">
        <f t="shared" si="2"/>
        <v>884507</v>
      </c>
      <c r="E40" s="103">
        <f t="shared" si="2"/>
        <v>50205</v>
      </c>
      <c r="F40" s="103">
        <f t="shared" si="2"/>
        <v>0</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CHARM CITY CARE CONNECTION</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229184.0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1278113.0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7389.0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24736.0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1711.0</v>
      </c>
      <c r="E12" s="108">
        <f>D11-D12</f>
        <v>23025</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50.0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1537761</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69257.0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69257</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296214.0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1172290.0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1468504</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1537761</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CHARM CITY CARE CONNECTION</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2020'!C40</f>
        <v>934712</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2020'!C31</f>
        <v>1362</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933350</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77779.16667</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2020'!E2+'Balance Sheet 2020'!E3</f>
        <v>229184</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2.946598811</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2020'!E30</f>
        <v>296214</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2020'!C40</f>
        <v>934712</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77892.66667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3.802848364</v>
      </c>
      <c r="E14" s="149" t="s">
        <v>187</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2020'!E13:E15)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2020'!C40</f>
        <v>934712</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77892.66667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0</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2.946598811</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2020'!E2:E7)</f>
        <v>1498105</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2020'!F44</f>
        <v>2004012</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0.7475529089</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2020'!C7:C9)</f>
        <v>303063</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2020'!C10:C12)</f>
        <v>31361</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334424</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2020'!C40</f>
        <v>934712</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0.3577829321</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2020'!C10:C11)</f>
        <v>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2020'!C7:C9)</f>
        <v>303063</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216</v>
      </c>
      <c r="D41" s="75">
        <f>'Expenses 2020'!D40</f>
        <v>884507</v>
      </c>
      <c r="E41" s="164">
        <f t="shared" ref="E41:E44" si="1">D41/$D$44</f>
        <v>0.9462882685</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2020'!E40</f>
        <v>50205</v>
      </c>
      <c r="E42" s="164">
        <f t="shared" si="1"/>
        <v>0.05371173153</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2020'!F40</f>
        <v>0</v>
      </c>
      <c r="E43" s="164">
        <f t="shared" si="1"/>
        <v>0</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934712</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2020'!F9</f>
        <v>2004012</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2020'!F40</f>
        <v>0</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t="str">
        <f>D47/D48</f>
        <v>#DIV/0!</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2020'!E2:E10)</f>
        <v>1514686</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2020'!E19:E22)</f>
        <v>69257</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21.87051128</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'Balance Sheet 2020'!E26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2020'!E18</f>
        <v>1537761</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CHARM CITY CARE CONNECTION</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4562.0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485500.0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1119319.0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1609381</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237</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1609381</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CHARM CITY CARE CONNECTION</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79000</v>
      </c>
      <c r="D4" s="99">
        <v>79000.0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85315</v>
      </c>
      <c r="D7" s="99">
        <v>42658.0</v>
      </c>
      <c r="E7" s="99">
        <v>8531.0</v>
      </c>
      <c r="F7" s="99">
        <v>34126.0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108</v>
      </c>
      <c r="C9" s="98">
        <f t="shared" si="1"/>
        <v>594418</v>
      </c>
      <c r="D9" s="99">
        <v>475536.0</v>
      </c>
      <c r="E9" s="99">
        <v>89162.0</v>
      </c>
      <c r="F9" s="99">
        <v>29720.0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4317</v>
      </c>
      <c r="D10" s="99">
        <v>3886.0</v>
      </c>
      <c r="E10" s="99">
        <v>431.0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61834</v>
      </c>
      <c r="D11" s="99">
        <v>54094.0</v>
      </c>
      <c r="E11" s="99">
        <v>7740.0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52848</v>
      </c>
      <c r="D12" s="99">
        <v>38618.0</v>
      </c>
      <c r="E12" s="99">
        <v>8606.0</v>
      </c>
      <c r="F12" s="99">
        <v>5624.0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55707</v>
      </c>
      <c r="D16" s="99">
        <v>0.0</v>
      </c>
      <c r="E16" s="99">
        <v>55707.0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0</v>
      </c>
      <c r="D20" s="99">
        <v>0.0</v>
      </c>
      <c r="E20" s="99">
        <v>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8599</v>
      </c>
      <c r="D21" s="99">
        <v>0.0</v>
      </c>
      <c r="E21" s="99">
        <v>8599.0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63427</v>
      </c>
      <c r="D22" s="99">
        <v>0.0</v>
      </c>
      <c r="E22" s="99">
        <v>63427.0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15100</v>
      </c>
      <c r="D25" s="99">
        <v>13590.0</v>
      </c>
      <c r="E25" s="99">
        <v>1510.0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2694</v>
      </c>
      <c r="D26" s="99">
        <v>2425.0</v>
      </c>
      <c r="E26" s="99">
        <v>269.0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4206</v>
      </c>
      <c r="D31" s="99">
        <v>3340.0</v>
      </c>
      <c r="E31" s="99">
        <v>866.0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13707</v>
      </c>
      <c r="D32" s="99">
        <v>9168.0</v>
      </c>
      <c r="E32" s="99">
        <v>4539.0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238</v>
      </c>
      <c r="C34" s="98">
        <f t="shared" si="1"/>
        <v>5180</v>
      </c>
      <c r="D34" s="99">
        <v>0.0</v>
      </c>
      <c r="E34" s="99">
        <v>5180.0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239</v>
      </c>
      <c r="C35" s="98">
        <f t="shared" si="1"/>
        <v>162447</v>
      </c>
      <c r="D35" s="99">
        <v>154324.0</v>
      </c>
      <c r="E35" s="99">
        <v>8123.0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135</v>
      </c>
      <c r="C36" s="98">
        <f t="shared" si="1"/>
        <v>7243</v>
      </c>
      <c r="D36" s="99">
        <v>6519.0</v>
      </c>
      <c r="E36" s="99">
        <v>724.0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136</v>
      </c>
      <c r="C37" s="98">
        <f t="shared" si="1"/>
        <v>81650</v>
      </c>
      <c r="D37" s="99">
        <v>81650.0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258373</v>
      </c>
      <c r="D38" s="99">
        <v>202613.0</v>
      </c>
      <c r="E38" s="99">
        <v>55508.0</v>
      </c>
      <c r="F38" s="99">
        <v>252.0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1556065</v>
      </c>
      <c r="D40" s="103">
        <f t="shared" si="2"/>
        <v>1167421</v>
      </c>
      <c r="E40" s="103">
        <f t="shared" si="2"/>
        <v>318922</v>
      </c>
      <c r="F40" s="103">
        <f t="shared" si="2"/>
        <v>69722</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CHARM CITY CARE CONNECTION</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103704.0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892878.0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8294.0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69071.0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28333.0</v>
      </c>
      <c r="E12" s="108">
        <f>D11-D12</f>
        <v>40738</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6150.0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1051764</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50636.0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50636</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327891.0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673237.0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1001128</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1051764</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CHARM CITY CARE CONNECTION</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2021'!C40</f>
        <v>1556065</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2021'!C31</f>
        <v>4206</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1551859</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129321.5833</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2021'!E2+'Balance Sheet 2021'!E3</f>
        <v>103704</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0.8019079053</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2021'!E30</f>
        <v>327891</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2021'!C40</f>
        <v>1556065</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129672.0833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2.528616735</v>
      </c>
      <c r="E14" s="149" t="s">
        <v>187</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2021'!E13:E15)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2021'!C40</f>
        <v>1556065</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129672.0833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0</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0.8019079053</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2021'!E2:E7)</f>
        <v>1119319</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2021'!F44</f>
        <v>1609381</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0.6954965915</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2021'!C7:C9)</f>
        <v>679733</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2021'!C10:C12)</f>
        <v>118999</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798732</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2021'!C40</f>
        <v>1556065</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0.5133024649</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2021'!C10:C11)</f>
        <v>66151</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2021'!C7:C9)</f>
        <v>679733</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0.09731909441</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240</v>
      </c>
      <c r="D41" s="75">
        <f>'Expenses 2021'!D40</f>
        <v>1167421</v>
      </c>
      <c r="E41" s="164">
        <f t="shared" ref="E41:E44" si="1">D41/$D$44</f>
        <v>0.7502392252</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2021'!E40</f>
        <v>318922</v>
      </c>
      <c r="E42" s="164">
        <f t="shared" si="1"/>
        <v>0.2049541632</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2021'!F40</f>
        <v>69722</v>
      </c>
      <c r="E43" s="164">
        <f t="shared" si="1"/>
        <v>0.04480661155</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1556065</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2021'!F9</f>
        <v>1609381</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2021'!F40</f>
        <v>69722</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23.08282895</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2021'!E2:E10)</f>
        <v>1004876</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2021'!E19:E22)</f>
        <v>50636</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19.84509045</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'Balance Sheet 2021'!E26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2021'!E18</f>
        <v>1051764</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CHARM CITY CARE CONNECTION</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1710.0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1458298.0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187663.0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1647671</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241</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1647671</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CHARM CITY CARE CONNECTION</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110614</v>
      </c>
      <c r="D7" s="99">
        <v>55307.0</v>
      </c>
      <c r="E7" s="99">
        <v>33184.0</v>
      </c>
      <c r="F7" s="99">
        <v>22123.0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108</v>
      </c>
      <c r="C9" s="98">
        <f t="shared" si="1"/>
        <v>644712</v>
      </c>
      <c r="D9" s="99">
        <v>540700.0</v>
      </c>
      <c r="E9" s="99">
        <v>104012.0</v>
      </c>
      <c r="F9" s="99">
        <v>0.0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17324</v>
      </c>
      <c r="D10" s="99">
        <v>13669.0</v>
      </c>
      <c r="E10" s="99">
        <v>3146.0</v>
      </c>
      <c r="F10" s="99">
        <v>509.0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64874</v>
      </c>
      <c r="D11" s="99">
        <v>51186.0</v>
      </c>
      <c r="E11" s="99">
        <v>11784.0</v>
      </c>
      <c r="F11" s="99">
        <v>1904.0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56038</v>
      </c>
      <c r="D12" s="99">
        <v>44214.0</v>
      </c>
      <c r="E12" s="99">
        <v>10179.0</v>
      </c>
      <c r="F12" s="99">
        <v>1645.0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43800</v>
      </c>
      <c r="D16" s="99">
        <v>0.0</v>
      </c>
      <c r="E16" s="99">
        <v>43800.0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0</v>
      </c>
      <c r="D20" s="99">
        <v>0.0</v>
      </c>
      <c r="E20" s="99">
        <v>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10183</v>
      </c>
      <c r="D22" s="99">
        <v>9934.0</v>
      </c>
      <c r="E22" s="99">
        <v>222.0</v>
      </c>
      <c r="F22" s="99">
        <v>27.0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17900</v>
      </c>
      <c r="D25" s="99">
        <v>17464.0</v>
      </c>
      <c r="E25" s="99">
        <v>389.0</v>
      </c>
      <c r="F25" s="99">
        <v>47.0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0</v>
      </c>
      <c r="D26" s="99">
        <v>0.0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18326</v>
      </c>
      <c r="D31" s="99">
        <v>17880.0</v>
      </c>
      <c r="E31" s="99">
        <v>398.0</v>
      </c>
      <c r="F31" s="99">
        <v>48.0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10009</v>
      </c>
      <c r="D32" s="99">
        <v>9765.0</v>
      </c>
      <c r="E32" s="99">
        <v>217.0</v>
      </c>
      <c r="F32" s="99">
        <v>27.0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242</v>
      </c>
      <c r="C34" s="98">
        <f t="shared" si="1"/>
        <v>387</v>
      </c>
      <c r="D34" s="99">
        <v>0.0</v>
      </c>
      <c r="E34" s="99">
        <v>387.0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243</v>
      </c>
      <c r="C35" s="98">
        <f t="shared" si="1"/>
        <v>210659</v>
      </c>
      <c r="D35" s="99">
        <v>189794.0</v>
      </c>
      <c r="E35" s="99">
        <v>1295.0</v>
      </c>
      <c r="F35" s="99">
        <v>19570.0</v>
      </c>
      <c r="G35" s="43"/>
      <c r="H35" s="43"/>
      <c r="I35" s="43"/>
      <c r="J35" s="43"/>
      <c r="K35" s="43"/>
      <c r="L35" s="43"/>
      <c r="M35" s="43"/>
      <c r="N35" s="43"/>
      <c r="O35" s="43"/>
      <c r="P35" s="43"/>
      <c r="Q35" s="43"/>
      <c r="R35" s="43"/>
      <c r="S35" s="43"/>
      <c r="T35" s="43"/>
      <c r="U35" s="43"/>
      <c r="V35" s="43"/>
      <c r="W35" s="43"/>
      <c r="X35" s="43"/>
      <c r="Y35" s="43"/>
      <c r="Z35" s="43"/>
    </row>
    <row r="36">
      <c r="A36" s="45" t="s">
        <v>50</v>
      </c>
      <c r="B36" s="102" t="s">
        <v>135</v>
      </c>
      <c r="C36" s="98">
        <f t="shared" si="1"/>
        <v>23562</v>
      </c>
      <c r="D36" s="99">
        <v>22987.0</v>
      </c>
      <c r="E36" s="99">
        <v>512.0</v>
      </c>
      <c r="F36" s="99">
        <v>63.0</v>
      </c>
      <c r="G36" s="43"/>
      <c r="H36" s="43"/>
      <c r="I36" s="43"/>
      <c r="J36" s="43"/>
      <c r="K36" s="43"/>
      <c r="L36" s="43"/>
      <c r="M36" s="43"/>
      <c r="N36" s="43"/>
      <c r="O36" s="43"/>
      <c r="P36" s="43"/>
      <c r="Q36" s="43"/>
      <c r="R36" s="43"/>
      <c r="S36" s="43"/>
      <c r="T36" s="43"/>
      <c r="U36" s="43"/>
      <c r="V36" s="43"/>
      <c r="W36" s="43"/>
      <c r="X36" s="43"/>
      <c r="Y36" s="43"/>
      <c r="Z36" s="43"/>
    </row>
    <row r="37">
      <c r="A37" s="45" t="s">
        <v>52</v>
      </c>
      <c r="B37" s="102" t="s">
        <v>136</v>
      </c>
      <c r="C37" s="98">
        <f t="shared" si="1"/>
        <v>80413</v>
      </c>
      <c r="D37" s="99">
        <v>80413.0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436118</v>
      </c>
      <c r="D38" s="99">
        <v>272665.0</v>
      </c>
      <c r="E38" s="99">
        <v>163244.0</v>
      </c>
      <c r="F38" s="99">
        <v>209.0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1744919</v>
      </c>
      <c r="D40" s="103">
        <f t="shared" si="2"/>
        <v>1325978</v>
      </c>
      <c r="E40" s="103">
        <f t="shared" si="2"/>
        <v>372769</v>
      </c>
      <c r="F40" s="103">
        <f t="shared" si="2"/>
        <v>46172</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CHARM CITY CARE CONNECTION</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329358.0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662691.0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14867.0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94357.0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47659.0</v>
      </c>
      <c r="E12" s="108">
        <f>D11-D12</f>
        <v>46698</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1053614</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149734.0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149734</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311602.0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592278.0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903880</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1053614</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CHARM CITY CARE CONNECTION</v>
      </c>
      <c r="B1" s="2">
        <f>'Revenues 2022'!C1</f>
        <v>2022</v>
      </c>
      <c r="C1" s="175"/>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2022'!C40</f>
        <v>1744919</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2022'!C31</f>
        <v>18326</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1726593</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143882.75</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2022'!E2+'Balance Sheet 2022'!E3</f>
        <v>329358</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2.289072179</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2022'!E30</f>
        <v>311602</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2022'!C40</f>
        <v>1744919</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145409.9167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2.142921247</v>
      </c>
      <c r="E14" s="149" t="s">
        <v>187</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2022'!E13:E15)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2022'!C40</f>
        <v>1744919</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145409.9167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0</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2.289072179</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2022'!E2:E7)</f>
        <v>1458298</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2022'!F44</f>
        <v>1647671</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0.8850662541</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2022'!C7:C9)</f>
        <v>755326</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2022'!C10:C12)</f>
        <v>138236</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893562</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2022'!C40</f>
        <v>1744919</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0.5120936846</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2022'!C10:C11)</f>
        <v>82198</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2022'!C7:C9)</f>
        <v>755326</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0.108824534</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244</v>
      </c>
      <c r="D41" s="75">
        <f>'Expenses 2022'!D40</f>
        <v>1325978</v>
      </c>
      <c r="E41" s="164">
        <f t="shared" ref="E41:E44" si="1">D41/$D$44</f>
        <v>0.759908053</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2022'!E40</f>
        <v>372769</v>
      </c>
      <c r="E42" s="164">
        <f t="shared" si="1"/>
        <v>0.2136311198</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2022'!F40</f>
        <v>46172</v>
      </c>
      <c r="E43" s="164">
        <f t="shared" si="1"/>
        <v>0.02646082712</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1744919</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2022'!F9</f>
        <v>1647671</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2022'!F40</f>
        <v>46172</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35.68550204</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2022'!E2:E10)</f>
        <v>1006916</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2022'!E19:E22)</f>
        <v>149734</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6.724698465</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'Balance Sheet 2022'!E26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2022'!E18</f>
        <v>1053614</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CHARM CITY CARE CONNECTION</v>
      </c>
      <c r="B1" s="2" t="s">
        <v>245</v>
      </c>
      <c r="C1" s="138"/>
      <c r="D1" s="138"/>
      <c r="E1" s="138"/>
      <c r="F1" s="139"/>
      <c r="G1" s="139"/>
      <c r="H1" s="139"/>
      <c r="I1" s="43"/>
      <c r="J1" s="43"/>
      <c r="K1" s="43"/>
      <c r="L1" s="43"/>
      <c r="M1" s="43"/>
      <c r="N1" s="43"/>
      <c r="O1" s="43"/>
      <c r="P1" s="43"/>
      <c r="Q1" s="43"/>
      <c r="R1" s="43"/>
      <c r="S1" s="43"/>
      <c r="T1" s="43"/>
      <c r="U1" s="43"/>
      <c r="V1" s="43"/>
      <c r="W1" s="43"/>
      <c r="X1" s="43"/>
      <c r="Y1" s="43"/>
    </row>
    <row r="2">
      <c r="A2" s="140" t="s">
        <v>180</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181</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246</v>
      </c>
      <c r="E4" s="45" t="s">
        <v>247</v>
      </c>
      <c r="F4" s="45" t="s">
        <v>248</v>
      </c>
      <c r="G4" s="59" t="s">
        <v>249</v>
      </c>
      <c r="H4" s="59"/>
      <c r="I4" s="43"/>
      <c r="J4" s="43"/>
      <c r="K4" s="43"/>
      <c r="L4" s="43"/>
      <c r="M4" s="43"/>
      <c r="N4" s="43"/>
      <c r="O4" s="43"/>
      <c r="P4" s="43"/>
      <c r="Q4" s="43"/>
      <c r="R4" s="43"/>
      <c r="S4" s="43"/>
      <c r="T4" s="43"/>
      <c r="U4" s="43"/>
      <c r="V4" s="43"/>
      <c r="W4" s="43"/>
      <c r="X4" s="43"/>
      <c r="Y4" s="43"/>
    </row>
    <row r="5">
      <c r="A5" s="138"/>
      <c r="B5" s="49"/>
      <c r="C5" s="147" t="s">
        <v>180</v>
      </c>
      <c r="D5" s="176">
        <f>'Ratios 2020'!D8</f>
        <v>2.946598811</v>
      </c>
      <c r="E5" s="176">
        <f>'Ratios 2021'!D8</f>
        <v>0.8019079053</v>
      </c>
      <c r="F5" s="176">
        <f>'Ratios 2022'!D8</f>
        <v>2.289072179</v>
      </c>
      <c r="G5" s="176">
        <f>average(D5:F5)</f>
        <v>2.012526298</v>
      </c>
      <c r="H5" s="149" t="s">
        <v>187</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188</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189</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246</v>
      </c>
      <c r="E9" s="45" t="s">
        <v>247</v>
      </c>
      <c r="F9" s="45" t="s">
        <v>248</v>
      </c>
      <c r="G9" s="59" t="s">
        <v>249</v>
      </c>
      <c r="H9" s="59"/>
      <c r="I9" s="43"/>
      <c r="J9" s="43"/>
      <c r="K9" s="43"/>
      <c r="L9" s="43"/>
      <c r="M9" s="43"/>
      <c r="N9" s="43"/>
      <c r="O9" s="43"/>
      <c r="P9" s="43"/>
      <c r="Q9" s="43"/>
      <c r="R9" s="43"/>
      <c r="S9" s="43"/>
      <c r="T9" s="43"/>
      <c r="U9" s="43"/>
      <c r="V9" s="43"/>
      <c r="W9" s="43"/>
      <c r="X9" s="43"/>
      <c r="Y9" s="43"/>
    </row>
    <row r="10">
      <c r="A10" s="138"/>
      <c r="B10" s="49"/>
      <c r="C10" s="147" t="s">
        <v>188</v>
      </c>
      <c r="D10" s="148">
        <f>'Ratios 2020'!D14</f>
        <v>3.802848364</v>
      </c>
      <c r="E10" s="148">
        <f>'Ratios 2021'!D14</f>
        <v>2.528616735</v>
      </c>
      <c r="F10" s="148">
        <f>'Ratios 2022'!D14</f>
        <v>2.142921247</v>
      </c>
      <c r="G10" s="176">
        <f>average(D10:F10)</f>
        <v>2.824795449</v>
      </c>
      <c r="H10" s="149" t="s">
        <v>187</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193</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194</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246</v>
      </c>
      <c r="E14" s="45" t="s">
        <v>247</v>
      </c>
      <c r="F14" s="45" t="s">
        <v>248</v>
      </c>
      <c r="G14" s="59" t="s">
        <v>249</v>
      </c>
      <c r="H14" s="59"/>
      <c r="I14" s="43"/>
      <c r="J14" s="43"/>
      <c r="K14" s="43"/>
      <c r="L14" s="43"/>
      <c r="M14" s="43"/>
      <c r="N14" s="43"/>
      <c r="O14" s="43"/>
      <c r="P14" s="43"/>
      <c r="Q14" s="43"/>
      <c r="R14" s="43"/>
      <c r="S14" s="43"/>
      <c r="T14" s="43"/>
      <c r="U14" s="43"/>
      <c r="V14" s="43"/>
      <c r="W14" s="43"/>
      <c r="X14" s="43"/>
      <c r="Y14" s="43"/>
    </row>
    <row r="15">
      <c r="A15" s="138"/>
      <c r="B15" s="49"/>
      <c r="C15" s="147" t="s">
        <v>196</v>
      </c>
      <c r="D15" s="179">
        <f>'Ratios 2020'!D20</f>
        <v>0</v>
      </c>
      <c r="E15" s="179">
        <f>'Ratios 2021'!D20</f>
        <v>0</v>
      </c>
      <c r="F15" s="179">
        <f>'Ratios 2022'!D20</f>
        <v>0</v>
      </c>
      <c r="G15" s="176">
        <f>average(D15:F15)</f>
        <v>0</v>
      </c>
      <c r="H15" s="149" t="s">
        <v>187</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198</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199</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246</v>
      </c>
      <c r="E19" s="45" t="s">
        <v>247</v>
      </c>
      <c r="F19" s="45" t="s">
        <v>248</v>
      </c>
      <c r="G19" s="59" t="s">
        <v>249</v>
      </c>
      <c r="H19" s="59"/>
      <c r="I19" s="43"/>
      <c r="J19" s="43"/>
      <c r="K19" s="43"/>
      <c r="L19" s="43"/>
      <c r="M19" s="43"/>
      <c r="N19" s="43"/>
      <c r="O19" s="43"/>
      <c r="P19" s="43"/>
      <c r="Q19" s="43"/>
      <c r="R19" s="43"/>
      <c r="S19" s="43"/>
      <c r="T19" s="43"/>
      <c r="U19" s="43"/>
      <c r="V19" s="43"/>
      <c r="W19" s="43"/>
      <c r="X19" s="43"/>
      <c r="Y19" s="43"/>
    </row>
    <row r="20">
      <c r="A20" s="138"/>
      <c r="B20" s="49"/>
      <c r="C20" s="147" t="s">
        <v>198</v>
      </c>
      <c r="D20" s="162">
        <f>'Ratios 2020'!D26</f>
        <v>0.7475529089</v>
      </c>
      <c r="E20" s="162">
        <f>'Ratios 2021'!D26</f>
        <v>0.6954965915</v>
      </c>
      <c r="F20" s="162">
        <f>'Ratios 2022'!D26</f>
        <v>0.8850662541</v>
      </c>
      <c r="G20" s="180">
        <f>average(D20:F20)</f>
        <v>0.7760385848</v>
      </c>
      <c r="H20" s="149" t="s">
        <v>202</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203</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204</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246</v>
      </c>
      <c r="E24" s="45" t="s">
        <v>247</v>
      </c>
      <c r="F24" s="45" t="s">
        <v>248</v>
      </c>
      <c r="G24" s="59" t="s">
        <v>249</v>
      </c>
      <c r="H24" s="59"/>
      <c r="I24" s="43"/>
      <c r="J24" s="43"/>
      <c r="K24" s="43"/>
      <c r="L24" s="43"/>
      <c r="M24" s="43"/>
      <c r="N24" s="43"/>
      <c r="O24" s="43"/>
      <c r="P24" s="43"/>
      <c r="Q24" s="43"/>
      <c r="R24" s="43"/>
      <c r="S24" s="43"/>
      <c r="T24" s="43"/>
      <c r="U24" s="43"/>
      <c r="V24" s="43"/>
      <c r="W24" s="43"/>
      <c r="X24" s="43"/>
      <c r="Y24" s="43"/>
    </row>
    <row r="25">
      <c r="A25" s="138"/>
      <c r="B25" s="49"/>
      <c r="C25" s="147" t="s">
        <v>208</v>
      </c>
      <c r="D25" s="162">
        <f>'Ratios 2020'!D33</f>
        <v>0.3577829321</v>
      </c>
      <c r="E25" s="162">
        <f>'Ratios 2021'!D33</f>
        <v>0.5133024649</v>
      </c>
      <c r="F25" s="162">
        <f>'Ratios 2022'!D33</f>
        <v>0.5120936846</v>
      </c>
      <c r="G25" s="180">
        <f>average(D25:F25)</f>
        <v>0.4610596938</v>
      </c>
      <c r="H25" s="149" t="s">
        <v>209</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210</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211</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246</v>
      </c>
      <c r="E29" s="45" t="s">
        <v>247</v>
      </c>
      <c r="F29" s="45" t="s">
        <v>248</v>
      </c>
      <c r="G29" s="59" t="s">
        <v>249</v>
      </c>
      <c r="H29" s="59"/>
      <c r="I29" s="43"/>
      <c r="J29" s="43"/>
      <c r="K29" s="43"/>
      <c r="L29" s="43"/>
      <c r="M29" s="43"/>
      <c r="N29" s="43"/>
      <c r="O29" s="43"/>
      <c r="P29" s="43"/>
      <c r="Q29" s="43"/>
      <c r="R29" s="43"/>
      <c r="S29" s="43"/>
      <c r="T29" s="43"/>
      <c r="U29" s="43"/>
      <c r="V29" s="43"/>
      <c r="W29" s="43"/>
      <c r="X29" s="43"/>
      <c r="Y29" s="43"/>
    </row>
    <row r="30">
      <c r="A30" s="138"/>
      <c r="B30" s="49"/>
      <c r="C30" s="147" t="s">
        <v>210</v>
      </c>
      <c r="D30" s="162">
        <f>'Ratios 2020'!D38</f>
        <v>0</v>
      </c>
      <c r="E30" s="162">
        <f>'Ratios 2021'!D38</f>
        <v>0.09731909441</v>
      </c>
      <c r="F30" s="162">
        <f>'Ratios 2022'!D38</f>
        <v>0.108824534</v>
      </c>
      <c r="G30" s="180">
        <f>average(D30:F30)</f>
        <v>0.06871454282</v>
      </c>
      <c r="H30" s="149" t="s">
        <v>213</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214</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215</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246</v>
      </c>
      <c r="E34" s="45" t="s">
        <v>247</v>
      </c>
      <c r="F34" s="45" t="s">
        <v>248</v>
      </c>
      <c r="G34" s="59" t="s">
        <v>249</v>
      </c>
      <c r="H34" s="59"/>
      <c r="I34" s="43"/>
      <c r="J34" s="43"/>
      <c r="K34" s="43"/>
      <c r="L34" s="43"/>
      <c r="M34" s="43"/>
      <c r="N34" s="43"/>
      <c r="O34" s="43"/>
      <c r="P34" s="43"/>
      <c r="Q34" s="43"/>
      <c r="R34" s="43"/>
      <c r="S34" s="43"/>
      <c r="T34" s="43"/>
      <c r="U34" s="43"/>
      <c r="V34" s="43"/>
      <c r="W34" s="43"/>
      <c r="X34" s="43"/>
      <c r="Y34" s="43"/>
    </row>
    <row r="35">
      <c r="A35" s="138"/>
      <c r="B35" s="49"/>
      <c r="C35" s="147" t="s">
        <v>250</v>
      </c>
      <c r="D35" s="162">
        <f>'Ratios 2020'!E41</f>
        <v>0.9462882685</v>
      </c>
      <c r="E35" s="162">
        <f>'Ratios 2021'!E41</f>
        <v>0.7502392252</v>
      </c>
      <c r="F35" s="162">
        <f>'Ratios 2022'!E41</f>
        <v>0.759908053</v>
      </c>
      <c r="G35" s="180">
        <f t="shared" ref="G35:G37" si="1">average(D35:F35)</f>
        <v>0.8188118489</v>
      </c>
      <c r="H35" s="180"/>
      <c r="I35" s="43"/>
      <c r="J35" s="43"/>
      <c r="K35" s="43"/>
      <c r="L35" s="43"/>
      <c r="M35" s="43"/>
      <c r="N35" s="43"/>
      <c r="O35" s="43"/>
      <c r="P35" s="43"/>
      <c r="Q35" s="43"/>
      <c r="R35" s="43"/>
      <c r="S35" s="43"/>
      <c r="T35" s="43"/>
      <c r="U35" s="43"/>
      <c r="V35" s="43"/>
      <c r="W35" s="43"/>
      <c r="X35" s="43"/>
      <c r="Y35" s="43"/>
    </row>
    <row r="36">
      <c r="A36" s="138"/>
      <c r="B36" s="52"/>
      <c r="C36" s="147" t="s">
        <v>217</v>
      </c>
      <c r="D36" s="162">
        <f>'Ratios 2020'!E42</f>
        <v>0.05371173153</v>
      </c>
      <c r="E36" s="162">
        <f>'Ratios 2021'!E42</f>
        <v>0.2049541632</v>
      </c>
      <c r="F36" s="162">
        <f>'Ratios 2022'!E42</f>
        <v>0.2136311198</v>
      </c>
      <c r="G36" s="180">
        <f t="shared" si="1"/>
        <v>0.1574323382</v>
      </c>
      <c r="H36" s="180"/>
      <c r="I36" s="43"/>
      <c r="J36" s="43"/>
      <c r="K36" s="43"/>
      <c r="L36" s="43"/>
      <c r="M36" s="43"/>
      <c r="N36" s="43"/>
      <c r="O36" s="43"/>
      <c r="P36" s="43"/>
      <c r="Q36" s="43"/>
      <c r="R36" s="43"/>
      <c r="S36" s="43"/>
      <c r="T36" s="43"/>
      <c r="U36" s="43"/>
      <c r="V36" s="43"/>
      <c r="W36" s="43"/>
      <c r="X36" s="43"/>
      <c r="Y36" s="43"/>
    </row>
    <row r="37">
      <c r="A37" s="138"/>
      <c r="B37" s="181"/>
      <c r="C37" s="147" t="s">
        <v>218</v>
      </c>
      <c r="D37" s="162">
        <f>'Ratios 2020'!E43</f>
        <v>0</v>
      </c>
      <c r="E37" s="162">
        <f>'Ratios 2021'!E43</f>
        <v>0.04480661155</v>
      </c>
      <c r="F37" s="162">
        <f>'Ratios 2022'!E43</f>
        <v>0.02646082712</v>
      </c>
      <c r="G37" s="180">
        <f t="shared" si="1"/>
        <v>0.02375581289</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219</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220</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246</v>
      </c>
      <c r="E41" s="45" t="s">
        <v>247</v>
      </c>
      <c r="F41" s="45" t="s">
        <v>248</v>
      </c>
      <c r="G41" s="59" t="s">
        <v>249</v>
      </c>
      <c r="H41" s="59"/>
      <c r="I41" s="43"/>
      <c r="J41" s="43"/>
      <c r="K41" s="43"/>
      <c r="L41" s="43"/>
      <c r="M41" s="43"/>
      <c r="N41" s="43"/>
      <c r="O41" s="43"/>
      <c r="P41" s="43"/>
      <c r="Q41" s="43"/>
      <c r="R41" s="43"/>
      <c r="S41" s="43"/>
      <c r="T41" s="43"/>
      <c r="U41" s="43"/>
      <c r="V41" s="43"/>
      <c r="W41" s="43"/>
      <c r="X41" s="43"/>
      <c r="Y41" s="43"/>
    </row>
    <row r="42">
      <c r="A42" s="138"/>
      <c r="B42" s="49"/>
      <c r="C42" s="147" t="s">
        <v>223</v>
      </c>
      <c r="D42" s="165" t="str">
        <f>'Ratios 2020'!D49</f>
        <v>#DIV/0!</v>
      </c>
      <c r="E42" s="165">
        <f>'Ratios 2021'!D49</f>
        <v>23.08282895</v>
      </c>
      <c r="F42" s="165">
        <f>'Ratios 2022'!D49</f>
        <v>35.68550204</v>
      </c>
      <c r="G42" s="182" t="str">
        <f>average(D42:F42)</f>
        <v>#DIV/0!</v>
      </c>
      <c r="H42" s="149" t="s">
        <v>224</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225</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226</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246</v>
      </c>
      <c r="E46" s="45" t="s">
        <v>247</v>
      </c>
      <c r="F46" s="45" t="s">
        <v>248</v>
      </c>
      <c r="G46" s="59" t="s">
        <v>249</v>
      </c>
      <c r="H46" s="59"/>
      <c r="I46" s="43"/>
      <c r="J46" s="43"/>
      <c r="K46" s="43"/>
      <c r="L46" s="43"/>
      <c r="M46" s="43"/>
      <c r="N46" s="43"/>
      <c r="O46" s="43"/>
      <c r="P46" s="43"/>
      <c r="Q46" s="43"/>
      <c r="R46" s="43"/>
      <c r="S46" s="43"/>
      <c r="T46" s="43"/>
      <c r="U46" s="43"/>
      <c r="V46" s="43"/>
      <c r="W46" s="43"/>
      <c r="X46" s="43"/>
      <c r="Y46" s="43"/>
    </row>
    <row r="47">
      <c r="A47" s="138"/>
      <c r="B47" s="49"/>
      <c r="C47" s="147" t="s">
        <v>229</v>
      </c>
      <c r="D47" s="148">
        <f>'Ratios 2020'!D54</f>
        <v>21.87051128</v>
      </c>
      <c r="E47" s="148">
        <f>'Ratios 2021'!D54</f>
        <v>19.84509045</v>
      </c>
      <c r="F47" s="148">
        <f>'Ratios 2022'!D54</f>
        <v>6.724698465</v>
      </c>
      <c r="G47" s="176">
        <f>average(D47:F47)</f>
        <v>16.14676673</v>
      </c>
      <c r="H47" s="149" t="s">
        <v>230</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231</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232</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246</v>
      </c>
      <c r="E51" s="45" t="s">
        <v>247</v>
      </c>
      <c r="F51" s="45" t="s">
        <v>248</v>
      </c>
      <c r="G51" s="59" t="s">
        <v>249</v>
      </c>
      <c r="H51" s="59"/>
      <c r="I51" s="43"/>
      <c r="J51" s="43"/>
      <c r="K51" s="43"/>
      <c r="L51" s="43"/>
      <c r="M51" s="43"/>
      <c r="N51" s="43"/>
      <c r="O51" s="43"/>
      <c r="P51" s="43"/>
      <c r="Q51" s="43"/>
      <c r="R51" s="43"/>
      <c r="S51" s="43"/>
      <c r="T51" s="43"/>
      <c r="U51" s="43"/>
      <c r="V51" s="43"/>
      <c r="W51" s="43"/>
      <c r="X51" s="43"/>
      <c r="Y51" s="43"/>
    </row>
    <row r="52">
      <c r="A52" s="138"/>
      <c r="B52" s="49"/>
      <c r="C52" s="147" t="s">
        <v>235</v>
      </c>
      <c r="D52" s="183">
        <f>'Ratios 2020'!D59</f>
        <v>0</v>
      </c>
      <c r="E52" s="183">
        <f>'Ratios 2021'!D59</f>
        <v>0</v>
      </c>
      <c r="F52" s="183">
        <f>'Ratios 2022'!D59</f>
        <v>0</v>
      </c>
      <c r="G52" s="184">
        <f>average(D52:F52)</f>
        <v>0</v>
      </c>
      <c r="H52" s="149" t="s">
        <v>236</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