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<sst xmlns="http://schemas.openxmlformats.org/spreadsheetml/2006/main" count="869" uniqueCount="250">
  <si>
    <t>PUBLIC SCHOOL FORUM OF NORTH CAROLINA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</si>
  <si>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</si>
  <si>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</si>
  <si>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</si>
  <si>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</si>
  <si>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</si>
  <si>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</si>
  <si>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</si>
  <si>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</si>
  <si>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</si>
  <si>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</si>
  <si>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</si>
  <si>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</si>
  <si>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</si>
  <si>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</si>
  <si>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</si>
  <si>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</si>
  <si>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</si>
  <si>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</si>
  <si>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</si>
  <si>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</si>
  <si>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</si>
  <si>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</si>
  <si>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</si>
  <si>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</si>
  <si>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</si>
  <si>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</si>
  <si>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</si>
  <si>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</si>
  <si>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</si>
  <si>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</si>
  <si>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</si>
  <si>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</si>
  <si>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</si>
  <si>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</si>
  <si>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</si>
  <si>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</si>
  <si>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</si>
  <si>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</si>
  <si>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</si>
  <si>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</si>
  <si>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</si>
  <si>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</si>
  <si>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</si>
  <si>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</si>
  <si>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</si>
  <si>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</si>
  <si>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</si>
  <si>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</si>
  <si>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</si>
  <si>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</si>
  <si>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</si>
  <si>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</si>
  <si>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</si>
  <si>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</si>
  <si>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</si>
  <si>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</si>
  <si>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</si>
  <si>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</si>
  <si>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</si>
  <si>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</si>
  <si>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</si>
  <si>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</si>
  <si>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</si>
  <si>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CONFERENCES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</si>
  <si>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</si>
  <si>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</si>
  <si>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</si>
  <si>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</si>
  <si>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</si>
  <si>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</si>
  <si>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</si>
  <si>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</si>
  <si>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</si>
  <si>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</si>
  <si>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</si>
  <si>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</si>
  <si>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</si>
  <si>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</si>
  <si>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</si>
  <si>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</si>
  <si>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</si>
  <si>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</si>
  <si>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</si>
  <si>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</si>
  <si>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</si>
  <si>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</si>
  <si>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</si>
  <si>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</si>
  <si>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</si>
  <si>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</si>
  <si>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</si>
  <si>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</si>
  <si>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</si>
  <si>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</si>
  <si>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</si>
  <si>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</si>
  <si>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OTHER/SALES TAX REFUND</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</si>
  <si>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</si>
  <si>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</si>
  <si>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</si>
  <si>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</si>
  <si>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</si>
  <si>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</si>
  <si>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</si>
  <si>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</si>
  <si>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</si>
  <si>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</si>
  <si>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</si>
  <si>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</si>
  <si>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</si>
  <si>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</si>
  <si>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</si>
  <si>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</si>
  <si>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</si>
  <si>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</si>
  <si>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</si>
  <si>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</si>
  <si>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</si>
  <si>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</si>
  <si>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</si>
  <si>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</si>
  <si>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</si>
  <si>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</si>
  <si>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</si>
  <si>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</si>
  <si>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</si>
  <si>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</si>
  <si>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</si>
  <si>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</si>
  <si>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</si>
  <si>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</si>
  <si>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</si>
  <si>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</si>
  <si>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</si>
  <si>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AFFILIATIONS</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</si>
  <si>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</si>
  <si>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</si>
  <si>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</si>
  <si>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</si>
  <si>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</si>
  <si>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</si>
  <si>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</si>
  <si>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</si>
  <si>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</si>
  <si>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</si>
  <si>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</si>
  <si>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</si>
  <si>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</si>
  <si>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</si>
  <si>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</si>
  <si>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</si>
  <si>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</si>
  <si>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</si>
  <si>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</si>
  <si>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</si>
  <si>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</si>
  <si>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</si>
  <si>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</si>
  <si>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</si>
  <si>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</si>
  <si>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</si>
  <si>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</si>
  <si>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</si>
  <si>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</si>
  <si>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</si>
  <si>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</si>
  <si>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</si>
  <si>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</si>
  <si>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</si>
  <si>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</si>
  <si>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</si>
  <si>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</si>
  <si>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</si>
  <si>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</si>
  <si>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</si>
  <si>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</si>
  <si>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</si>
  <si>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</si>
  <si>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</si>
  <si>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</si>
  <si>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</si>
  <si>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</si>
  <si>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</si>
  <si>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</si>
  <si>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</si>
  <si>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</si>
  <si>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</si>
  <si>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</si>
  <si>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</si>
  <si>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</si>
  <si>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</si>
  <si>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</si>
  <si>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</si>
  <si>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</si>
  <si>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</si>
  <si>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</si>
  <si>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</si>
  <si>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</si>
  <si>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</si>
  <si>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</si>
  <si>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</si>
  <si>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</si>
  <si>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</si>
  <si>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</si>
  <si>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</si>
  <si>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</si>
  <si>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</si>
  <si>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</si>
  <si>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</si>
  <si>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</si>
  <si>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</si>
  <si>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</si>
  <si>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</si>
  <si>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</si>
  <si>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</si>
  <si>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</si>
  <si>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</si>
  <si>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</si>
  <si>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</si>
  <si>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</si>
  <si>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</si>
  <si>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</si>
  <si>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</si>
  <si>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</si>
  <si>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</si>
  <si>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</si>
  <si>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</si>
  <si>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</si>
  <si>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</si>
  <si>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</si>
  <si>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</si>
  <si>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</si>
  <si>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</si>
  <si>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</si>
  <si>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</si>
  <si>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</si>
  <si>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 SERVICE REVENUE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</si>
  <si>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</si>
  <si>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</si>
  <si>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RESEARCH SUPPORT SERVI</t>
  </si>
  <si>
    <t>PROGRAM SERVICE REVENU</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</si>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</sst>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PUBLIC SCHOOL FORUM OF NORTH CAROLINA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2405668</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1080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2404588</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200382.3333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1768224</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8.824250974</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2545344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2405668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200472.3333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12.69673455</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2405668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200472.3333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8.824250974</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3926654</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4311853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0.9106650899</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1365296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253836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1619132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2405668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0.6730488164</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152555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1365296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0.1117376745</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239</v>
      </c>
      <c r="D41" s="75">
        <f>'Expenses 2022'!D40</f>
        <v>1941045</v>
      </c>
      <c r="E41" s="165">
        <f t="shared" ref="E41:E44" si="1">D41/$D$44</f>
        <v>0.8068632081</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309003</v>
      </c>
      <c r="E42" s="165">
        <f t="shared" si="1"/>
        <v>0.1284478989</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155620</v>
      </c>
      <c r="E43" s="165">
        <f t="shared" si="1"/>
        <v>0.06468889306</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2405668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4094722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155620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26.31231204</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4452801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140214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31.75717831</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4457701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PUBLIC SCHOOL FORUM OF NORTH CAROLINA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73250.0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3895527.0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3968777</v>
      </c>
      <c r="G9" s="58"/>
      <c r="H9" s="58"/>
      <c r="I9" s="58"/>
      <c r="J9" s="58"/>
      <c r="K9" s="58"/>
      <c r="L9" s="58"/>
      <c r="M9" s="58"/>
      <c r="N9" s="58"/>
      <c r="O9" s="58"/>
      <c r="P9" s="58"/>
      <c r="Q9" s="58"/>
      <c r="R9" s="58"/>
      <c r="S9" s="58"/>
      <c r="T9" s="58"/>
      <c r="U9" s="58"/>
      <c r="V9" s="58"/>
      <c r="W9" s="58"/>
      <c r="X9" s="58"/>
      <c r="Y9" s="58"/>
      <c r="Z9" s="58"/>
    </row>
    <row r="10">
      <c r="A10" s="44" t="s">
        <v>62</v>
      </c>
      <c r="B10" s="59" t="s">
        <v>63</v>
      </c>
      <c r="C10" s="60" t="s">
        <v>240</v>
      </c>
      <c r="D10" s="15"/>
      <c r="E10" s="15"/>
      <c r="F10" s="48">
        <v>408398.0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389484.0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241</v>
      </c>
      <c r="D12" s="61"/>
      <c r="E12" s="61"/>
      <c r="F12" s="62">
        <v>36500.0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834382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60479.0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73339.0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138476.0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-65137</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41422.0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41422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4839923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PUBLIC SCHOOL FORUM OF NORTH CAROLINA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221952</v>
      </c>
      <c r="D7" s="99">
        <v>122074.0</v>
      </c>
      <c r="E7" s="99">
        <v>49939.0</v>
      </c>
      <c r="F7" s="99">
        <v>49939.0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1523242</v>
      </c>
      <c r="D9" s="99">
        <v>1175055.0</v>
      </c>
      <c r="E9" s="99">
        <v>188888.0</v>
      </c>
      <c r="F9" s="99">
        <v>159299.0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320815</v>
      </c>
      <c r="D11" s="99">
        <v>246053.0</v>
      </c>
      <c r="E11" s="99">
        <v>42973.0</v>
      </c>
      <c r="F11" s="99">
        <v>31789.0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32099</v>
      </c>
      <c r="D16" s="99">
        <v>25680.0</v>
      </c>
      <c r="E16" s="99">
        <v>6419.0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449774</v>
      </c>
      <c r="D20" s="99">
        <v>385701.0</v>
      </c>
      <c r="E20" s="99">
        <v>60210.0</v>
      </c>
      <c r="F20" s="99">
        <v>3863.0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146712</v>
      </c>
      <c r="D22" s="99">
        <v>125649.0</v>
      </c>
      <c r="E22" s="99">
        <v>13178.0</v>
      </c>
      <c r="F22" s="99">
        <v>7885.0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62402</v>
      </c>
      <c r="D25" s="99">
        <v>50089.0</v>
      </c>
      <c r="E25" s="99">
        <v>12313.0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106074</v>
      </c>
      <c r="D26" s="99">
        <v>101955.0</v>
      </c>
      <c r="E26" s="99">
        <v>1528.0</v>
      </c>
      <c r="F26" s="99">
        <v>2591.0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281402</v>
      </c>
      <c r="D28" s="99">
        <v>238976.0</v>
      </c>
      <c r="E28" s="99">
        <v>42051.0</v>
      </c>
      <c r="F28" s="99">
        <v>375.0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825</v>
      </c>
      <c r="D31" s="99">
        <v>0.0</v>
      </c>
      <c r="E31" s="99">
        <v>825.0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19012</v>
      </c>
      <c r="D32" s="99">
        <v>15315.0</v>
      </c>
      <c r="E32" s="99">
        <v>3450.0</v>
      </c>
      <c r="F32" s="99">
        <v>247.0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32000</v>
      </c>
      <c r="D34" s="99">
        <v>32000.0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9606</v>
      </c>
      <c r="D35" s="99">
        <v>8006.0</v>
      </c>
      <c r="E35" s="99">
        <v>1525.0</v>
      </c>
      <c r="F35" s="99">
        <v>75.0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3205915</v>
      </c>
      <c r="D40" s="104">
        <f t="shared" si="2"/>
        <v>2526553</v>
      </c>
      <c r="E40" s="104">
        <f t="shared" si="2"/>
        <v>423299</v>
      </c>
      <c r="F40" s="104">
        <f t="shared" si="2"/>
        <v>256063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PUBLIC SCHOOL FORUM OF NORTH CAROLINA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409907.0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2128405.0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3461714.0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123017.0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33013.0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4125.0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3339.0</v>
      </c>
      <c r="E12" s="109">
        <f>D11-D12</f>
        <v>786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3290.0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6160132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113939.0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7698.0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87000.0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208637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1695351.0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4256144.0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5951495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6160132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PUBLIC SCHOOL FORUM OF NORTH CAROLINA</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3205915</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825</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3205090</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267090.8333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2538312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9.50355341</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1695351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3205915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267159.5833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6.345836368</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3205915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267159.5833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9.50355341</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3895527</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4839923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0.8048737552</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1745194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320815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2066009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3205915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0.6444366117</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320815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1745194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0.1838277005</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243</v>
      </c>
      <c r="D41" s="75">
        <f>'Expenses 2023'!D40</f>
        <v>2526553</v>
      </c>
      <c r="E41" s="165">
        <f t="shared" ref="E41:E44" si="1">D41/$D$44</f>
        <v>0.7880910754</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423299</v>
      </c>
      <c r="E42" s="165">
        <f t="shared" si="1"/>
        <v>0.1320368756</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256063</v>
      </c>
      <c r="E43" s="165">
        <f t="shared" si="1"/>
        <v>0.07987204901</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3205915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3968777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256063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15.49922089</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6156056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208637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29.50606077</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6160132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PUBLIC SCHOOL FORUM OF NORTH CAROLINA</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180</v>
      </c>
      <c r="D5" s="177">
        <f>'Ratios 2021'!D8</f>
        <v>8.977530547</v>
      </c>
      <c r="E5" s="177">
        <f>'Ratios 2022'!D8</f>
        <v>8.824250974</v>
      </c>
      <c r="F5" s="177">
        <f>'Ratios 2023'!D8</f>
        <v>9.50355341</v>
      </c>
      <c r="G5" s="177">
        <f>average(D5:F5)</f>
        <v>9.10177831</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188</v>
      </c>
      <c r="D10" s="149">
        <f>'Ratios 2021'!D14</f>
        <v>8.699579015</v>
      </c>
      <c r="E10" s="149">
        <f>'Ratios 2022'!D14</f>
        <v>12.69673455</v>
      </c>
      <c r="F10" s="149">
        <f>'Ratios 2023'!D14</f>
        <v>6.345836368</v>
      </c>
      <c r="G10" s="177">
        <f>average(D10:F10)</f>
        <v>9.24738331</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0</v>
      </c>
      <c r="E15" s="180">
        <f>'Ratios 2022'!D20</f>
        <v>0</v>
      </c>
      <c r="F15" s="180">
        <f>'Ratios 2023'!D20</f>
        <v>0</v>
      </c>
      <c r="G15" s="177">
        <f>average(D15:F15)</f>
        <v>0</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0.8174394186</v>
      </c>
      <c r="E20" s="163">
        <f>'Ratios 2022'!D26</f>
        <v>0.9106650899</v>
      </c>
      <c r="F20" s="163">
        <f>'Ratios 2023'!D26</f>
        <v>0.8048737552</v>
      </c>
      <c r="G20" s="181">
        <f>average(D20:F20)</f>
        <v>0.8443260879</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0.6775217687</v>
      </c>
      <c r="E25" s="163">
        <f>'Ratios 2022'!D33</f>
        <v>0.6730488164</v>
      </c>
      <c r="F25" s="163">
        <f>'Ratios 2023'!D33</f>
        <v>0.6444366117</v>
      </c>
      <c r="G25" s="181">
        <f>average(D25:F25)</f>
        <v>0.6650023989</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0.08825073852</v>
      </c>
      <c r="E30" s="163">
        <f>'Ratios 2022'!D38</f>
        <v>0.1117376745</v>
      </c>
      <c r="F30" s="163">
        <f>'Ratios 2023'!D38</f>
        <v>0.1838277005</v>
      </c>
      <c r="G30" s="181">
        <f>average(D30:F30)</f>
        <v>0.1279387045</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0.8262742232</v>
      </c>
      <c r="E35" s="163">
        <f>'Ratios 2022'!E41</f>
        <v>0.8068632081</v>
      </c>
      <c r="F35" s="163">
        <f>'Ratios 2023'!E41</f>
        <v>0.7880910754</v>
      </c>
      <c r="G35" s="181">
        <f t="shared" ref="G35:G37" si="1">average(D35:F35)</f>
        <v>0.8070761689</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0.09393379872</v>
      </c>
      <c r="E36" s="163">
        <f>'Ratios 2022'!E42</f>
        <v>0.1284478989</v>
      </c>
      <c r="F36" s="163">
        <f>'Ratios 2023'!E42</f>
        <v>0.1320368756</v>
      </c>
      <c r="G36" s="181">
        <f t="shared" si="1"/>
        <v>0.1181395244</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0.07979197812</v>
      </c>
      <c r="E37" s="163">
        <f>'Ratios 2022'!E43</f>
        <v>0.06468889306</v>
      </c>
      <c r="F37" s="163">
        <f>'Ratios 2023'!E43</f>
        <v>0.07987204901</v>
      </c>
      <c r="G37" s="181">
        <f t="shared" si="1"/>
        <v>0.07478430673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15.78893343</v>
      </c>
      <c r="E42" s="166">
        <f>'Ratios 2022'!D49</f>
        <v>26.31231204</v>
      </c>
      <c r="F42" s="166">
        <f>'Ratios 2023'!D49</f>
        <v>15.49922089</v>
      </c>
      <c r="G42" s="183">
        <f>average(D42:F42)</f>
        <v>19.20015546</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22.5945076</v>
      </c>
      <c r="E47" s="149">
        <f>'Ratios 2022'!D54</f>
        <v>31.75717831</v>
      </c>
      <c r="F47" s="149">
        <f>'Ratios 2023'!D54</f>
        <v>29.50606077</v>
      </c>
      <c r="G47" s="177">
        <f>average(D47:F47)</f>
        <v>27.95258223</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PUBLIC SCHOOL FORUM OF NORTH CAROLINA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PUBLIC SCHOOL FORUM OF NORTH CAROLINA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308750.0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2164618.0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2473368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194106.0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194106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2104.0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-2104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-2104</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10021.0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33419.0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-23398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3669.0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3669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2648047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PUBLIC SCHOOL FORUM OF NORTH CAROLINA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205953</v>
      </c>
      <c r="D7" s="99">
        <v>144167.0</v>
      </c>
      <c r="E7" s="99">
        <v>30893.0</v>
      </c>
      <c r="F7" s="99">
        <v>30893.0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938570</v>
      </c>
      <c r="D9" s="99">
        <v>770475.0</v>
      </c>
      <c r="E9" s="99">
        <v>91456.0</v>
      </c>
      <c r="F9" s="99">
        <v>76639.0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62199</v>
      </c>
      <c r="D10" s="99">
        <v>47914.0</v>
      </c>
      <c r="E10" s="99">
        <v>10357.0</v>
      </c>
      <c r="F10" s="99">
        <v>3928.0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38806</v>
      </c>
      <c r="D11" s="99">
        <v>29350.0</v>
      </c>
      <c r="E11" s="99">
        <v>6334.0</v>
      </c>
      <c r="F11" s="99">
        <v>3122.0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84620</v>
      </c>
      <c r="D12" s="99">
        <v>63993.0</v>
      </c>
      <c r="E12" s="99">
        <v>13810.0</v>
      </c>
      <c r="F12" s="99">
        <v>6817.0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22400</v>
      </c>
      <c r="D16" s="99">
        <v>17920.0</v>
      </c>
      <c r="E16" s="99">
        <v>2464.0</v>
      </c>
      <c r="F16" s="99">
        <v>2016.0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231216</v>
      </c>
      <c r="D20" s="99">
        <v>210924.0</v>
      </c>
      <c r="E20" s="99">
        <v>3105.0</v>
      </c>
      <c r="F20" s="99">
        <v>17187.0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87187</v>
      </c>
      <c r="D22" s="99">
        <v>69750.0</v>
      </c>
      <c r="E22" s="99">
        <v>9590.0</v>
      </c>
      <c r="F22" s="99">
        <v>7847.0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67799</v>
      </c>
      <c r="D25" s="99">
        <v>54239.0</v>
      </c>
      <c r="E25" s="99">
        <v>7458.0</v>
      </c>
      <c r="F25" s="99">
        <v>6102.0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28791</v>
      </c>
      <c r="D26" s="99">
        <v>28429.0</v>
      </c>
      <c r="E26" s="99">
        <v>282.0</v>
      </c>
      <c r="F26" s="99">
        <v>80.0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148660</v>
      </c>
      <c r="D28" s="99">
        <v>143216.0</v>
      </c>
      <c r="E28" s="99">
        <v>5019.0</v>
      </c>
      <c r="F28" s="99">
        <v>425.0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1258</v>
      </c>
      <c r="D31" s="99">
        <v>0.0</v>
      </c>
      <c r="E31" s="99">
        <v>1258.0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13291</v>
      </c>
      <c r="D32" s="99">
        <v>10633.0</v>
      </c>
      <c r="E32" s="99">
        <v>1462.0</v>
      </c>
      <c r="F32" s="99">
        <v>1196.0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26750</v>
      </c>
      <c r="D34" s="99">
        <v>26750.0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5755</v>
      </c>
      <c r="D35" s="99">
        <v>4427.0</v>
      </c>
      <c r="E35" s="99">
        <v>928.0</v>
      </c>
      <c r="F35" s="99">
        <v>400.0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1963255</v>
      </c>
      <c r="D40" s="104">
        <f t="shared" si="2"/>
        <v>1622187</v>
      </c>
      <c r="E40" s="104">
        <f t="shared" si="2"/>
        <v>184416</v>
      </c>
      <c r="F40" s="104">
        <f t="shared" si="2"/>
        <v>156652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PUBLIC SCHOOL FORUM OF NORTH CAROLINA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302689.0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1165135.0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1025286.0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10788.0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16203.0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6187.0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3450.0</v>
      </c>
      <c r="E12" s="109">
        <f>D11-D12</f>
        <v>2737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2522838</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81628.0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15847.0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14061.0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111536</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1423291.0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988011.0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2411302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2522838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PUBLIC SCHOOL FORUM OF NORTH CAROLINA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1963255</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1258</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1961997</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163499.75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1467824</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8.977530547</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1423291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1963255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163604.5833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8.699579015</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1963255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163604.5833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8.977530547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2164618</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2648047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0.8174394186</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1144523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185625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1330148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1963255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0.6775217687</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101005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1144523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0.08825073852</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1622187</v>
      </c>
      <c r="E41" s="165">
        <f t="shared" ref="E41:E44" si="1">D41/$D$44</f>
        <v>0.8262742232</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184416</v>
      </c>
      <c r="E42" s="165">
        <f t="shared" si="1"/>
        <v>0.09393379872</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156652</v>
      </c>
      <c r="E43" s="165">
        <f t="shared" si="1"/>
        <v>0.07979197812</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1963255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2473368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156652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15.78893343</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2520101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111536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22.5945076</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2522838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PUBLIC SCHOOL FORUM OF NORTH CAROLINA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168068.0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3926654.0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4094722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209716.0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237</v>
      </c>
      <c r="D11" s="61"/>
      <c r="E11" s="61"/>
      <c r="F11" s="62">
        <v>87375.0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297091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24590.0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46.0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-46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-46</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44202.0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169267.0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-125065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20561.0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20561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4311853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PUBLIC SCHOOL FORUM OF NORTH CAROLINA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213419</v>
      </c>
      <c r="D7" s="99">
        <v>147260.0</v>
      </c>
      <c r="E7" s="99">
        <v>34147.0</v>
      </c>
      <c r="F7" s="99">
        <v>32012.0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1151877</v>
      </c>
      <c r="D9" s="99">
        <v>900328.0</v>
      </c>
      <c r="E9" s="99">
        <v>161809.0</v>
      </c>
      <c r="F9" s="99">
        <v>89740.0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78140</v>
      </c>
      <c r="D10" s="99">
        <v>60973.0</v>
      </c>
      <c r="E10" s="99">
        <v>11275.0</v>
      </c>
      <c r="F10" s="99">
        <v>5892.0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74415</v>
      </c>
      <c r="D11" s="99">
        <v>56920.0</v>
      </c>
      <c r="E11" s="99">
        <v>10937.0</v>
      </c>
      <c r="F11" s="99">
        <v>6558.0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101281</v>
      </c>
      <c r="D12" s="99">
        <v>77463.0</v>
      </c>
      <c r="E12" s="99">
        <v>14887.0</v>
      </c>
      <c r="F12" s="99">
        <v>8931.0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24790</v>
      </c>
      <c r="D16" s="99">
        <v>20328.0</v>
      </c>
      <c r="E16" s="99">
        <v>2975.0</v>
      </c>
      <c r="F16" s="99">
        <v>1487.0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308201</v>
      </c>
      <c r="D20" s="99">
        <v>264638.0</v>
      </c>
      <c r="E20" s="99">
        <v>39806.0</v>
      </c>
      <c r="F20" s="99">
        <v>3757.0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88969</v>
      </c>
      <c r="D22" s="99">
        <v>82655.0</v>
      </c>
      <c r="E22" s="99">
        <v>4210.0</v>
      </c>
      <c r="F22" s="99">
        <v>2104.0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51791</v>
      </c>
      <c r="D25" s="99">
        <v>42667.0</v>
      </c>
      <c r="E25" s="99">
        <v>6083.0</v>
      </c>
      <c r="F25" s="99">
        <v>3041.0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70749</v>
      </c>
      <c r="D26" s="99">
        <v>64940.0</v>
      </c>
      <c r="E26" s="99">
        <v>5229.0</v>
      </c>
      <c r="F26" s="99">
        <v>580.0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176008</v>
      </c>
      <c r="D28" s="99">
        <v>162654.0</v>
      </c>
      <c r="E28" s="99">
        <v>12721.0</v>
      </c>
      <c r="F28" s="99">
        <v>633.0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1080</v>
      </c>
      <c r="D31" s="99">
        <v>0.0</v>
      </c>
      <c r="E31" s="99">
        <v>1080.0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12531</v>
      </c>
      <c r="D32" s="99">
        <v>10228.0</v>
      </c>
      <c r="E32" s="99">
        <v>1443.0</v>
      </c>
      <c r="F32" s="99">
        <v>860.0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43775</v>
      </c>
      <c r="D34" s="99">
        <v>43775.0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8642</v>
      </c>
      <c r="D35" s="99">
        <v>6216.0</v>
      </c>
      <c r="E35" s="99">
        <v>2401.0</v>
      </c>
      <c r="F35" s="99">
        <v>25.0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2405668</v>
      </c>
      <c r="D40" s="104">
        <f t="shared" si="2"/>
        <v>1941045</v>
      </c>
      <c r="E40" s="104">
        <f t="shared" si="2"/>
        <v>309003</v>
      </c>
      <c r="F40" s="104">
        <f t="shared" si="2"/>
        <v>155620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PUBLIC SCHOOL FORUM OF NORTH CAROLINA</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143751.0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1624473.0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2542627.0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141537.0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413.0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4124.0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2514.0</v>
      </c>
      <c r="E12" s="109">
        <f>D11-D12</f>
        <v>1610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3290.0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4457701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124367.0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15847.0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140214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2545344.0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1772143.0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4317487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4457701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