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<sst xmlns="http://schemas.openxmlformats.org/spreadsheetml/2006/main" count="874" uniqueCount="257">
  <si>
    <t>CURE BLINDNESS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</si>
  <si>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</si>
  <si>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</si>
  <si>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</si>
  <si>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</si>
  <si>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</si>
  <si>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</si>
  <si>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</si>
  <si>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</si>
  <si>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</si>
  <si>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</si>
  <si>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</si>
  <si>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</si>
  <si>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</si>
  <si>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</si>
  <si>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</si>
  <si>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</si>
  <si>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</si>
  <si>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</si>
  <si>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</si>
  <si>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</si>
  <si>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</si>
  <si>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</si>
  <si>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</si>
  <si>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</si>
  <si>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</si>
  <si>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</si>
  <si>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</si>
  <si>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</si>
  <si>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</si>
  <si>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</si>
  <si>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</si>
  <si>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</si>
  <si>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</si>
  <si>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</si>
  <si>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</si>
  <si>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</si>
  <si>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</si>
  <si>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</si>
  <si>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</si>
  <si>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</si>
  <si>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</si>
  <si>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</si>
  <si>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</si>
  <si>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</si>
  <si>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</si>
  <si>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</si>
  <si>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</si>
  <si>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</si>
  <si>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</si>
  <si>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</si>
  <si>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</si>
  <si>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</si>
  <si>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</si>
  <si>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</si>
  <si>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</si>
  <si>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</si>
  <si>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</si>
  <si>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</si>
  <si>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</si>
  <si>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</si>
  <si>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</si>
  <si>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</si>
  <si>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</si>
  <si>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TECH. &amp; PROCUREMENT</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</si>
  <si>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</si>
  <si>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</si>
  <si>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</si>
  <si>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</si>
  <si>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</si>
  <si>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</si>
  <si>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</si>
  <si>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</si>
  <si>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</si>
  <si>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</si>
  <si>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</si>
  <si>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</si>
  <si>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</si>
  <si>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</si>
  <si>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</si>
  <si>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</si>
  <si>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</si>
  <si>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</si>
  <si>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</si>
  <si>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</si>
  <si>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</si>
  <si>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</si>
  <si>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</si>
  <si>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</si>
  <si>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</si>
  <si>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</si>
  <si>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</si>
  <si>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</si>
  <si>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</si>
  <si>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</si>
  <si>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</si>
  <si>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</si>
  <si>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SIGHTLIFE NOVARTIS PROJECT REIMBU</t>
  </si>
  <si>
    <t>MERRILL LYNCH REIMBURSEMENT</t>
  </si>
  <si>
    <t>DAYBREAK VISION PROJECT REIMBURSE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</si>
  <si>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</si>
  <si>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</si>
  <si>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</si>
  <si>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</si>
  <si>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</si>
  <si>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</si>
  <si>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</si>
  <si>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</si>
  <si>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</si>
  <si>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</si>
  <si>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</si>
  <si>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</si>
  <si>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</si>
  <si>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</si>
  <si>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</si>
  <si>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</si>
  <si>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</si>
  <si>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</si>
  <si>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</si>
  <si>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</si>
  <si>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</si>
  <si>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</si>
  <si>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</si>
  <si>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</si>
  <si>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</si>
  <si>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</si>
  <si>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</si>
  <si>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</si>
  <si>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</si>
  <si>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</si>
  <si>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</si>
  <si>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</si>
  <si>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</si>
  <si>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</si>
  <si>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</si>
  <si>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</si>
  <si>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</si>
  <si>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START UP COSTS</t>
  </si>
  <si>
    <t>STAFF DEVELOPMENT/TRAIN</t>
  </si>
  <si>
    <t xml:space="preserve"> EQUIPMENT RENTAL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</si>
  <si>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</si>
  <si>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</si>
  <si>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</si>
  <si>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</si>
  <si>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</si>
  <si>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</si>
  <si>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</si>
  <si>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</si>
  <si>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</si>
  <si>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</si>
  <si>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</si>
  <si>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</si>
  <si>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</si>
  <si>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</si>
  <si>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</si>
  <si>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</si>
  <si>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</si>
  <si>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</si>
  <si>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</si>
  <si>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</si>
  <si>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</si>
  <si>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</si>
  <si>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</si>
  <si>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</si>
  <si>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</si>
  <si>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</si>
  <si>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</si>
  <si>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</si>
  <si>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</si>
  <si>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</si>
  <si>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</si>
  <si>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</si>
  <si>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</si>
  <si>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</si>
  <si>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</si>
  <si>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</si>
  <si>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</si>
  <si>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</si>
  <si>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</si>
  <si>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</si>
  <si>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</si>
  <si>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</si>
  <si>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</si>
  <si>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</si>
  <si>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</si>
  <si>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</si>
  <si>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</si>
  <si>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</si>
  <si>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</si>
  <si>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</si>
  <si>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</si>
  <si>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</si>
  <si>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</si>
  <si>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</si>
  <si>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</si>
  <si>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</si>
  <si>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</si>
  <si>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</si>
  <si>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</si>
  <si>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</si>
  <si>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</si>
  <si>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</si>
  <si>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</si>
  <si>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</si>
  <si>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</si>
  <si>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</si>
  <si>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</si>
  <si>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</si>
  <si>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</si>
  <si>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</si>
  <si>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</si>
  <si>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</si>
  <si>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</si>
  <si>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</si>
  <si>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</si>
  <si>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</si>
  <si>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</si>
  <si>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</si>
  <si>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</si>
  <si>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</si>
  <si>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</si>
  <si>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</si>
  <si>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</si>
  <si>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</si>
  <si>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</si>
  <si>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</si>
  <si>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</si>
  <si>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</si>
  <si>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</si>
  <si>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</si>
  <si>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</si>
  <si>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</si>
  <si>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</si>
  <si>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</si>
  <si>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</si>
  <si>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</si>
  <si>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</si>
  <si>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</si>
  <si>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</si>
  <si>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</si>
  <si>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</si>
  <si>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CURRENCY GAIN</t>
  </si>
  <si>
    <t>MISCELLANEOUS REVENUE</t>
  </si>
  <si>
    <t>DIRECT PROGRAM EXPENSES</t>
  </si>
  <si>
    <t>DUES AND SUBS</t>
  </si>
  <si>
    <t>STAFF DEVELOPMENT</t>
  </si>
  <si>
    <t>ADMIN SERVICE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</si>
  <si>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</si>
  <si>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</si>
  <si>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SHIPPING</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</si>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</sst>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8" fontId="1" numFmtId="164" xfId="0" applyAlignment="1" applyBorder="1" applyFont="1" applyNumberFormat="1">
      <alignment horizontal="right" readingOrder="0"/>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CURE BLINDNESS PROJECT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14134875</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34409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14100466</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1175038.833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11866673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10.0989624</v>
      </c>
      <c r="E8" s="149" t="s">
        <v>190</v>
      </c>
      <c r="F8" s="43"/>
      <c r="G8" s="43"/>
      <c r="H8" s="43"/>
      <c r="I8" s="43"/>
      <c r="J8" s="43"/>
      <c r="K8" s="43"/>
      <c r="L8" s="43"/>
      <c r="M8" s="43"/>
      <c r="N8" s="43"/>
      <c r="O8" s="43"/>
      <c r="P8" s="43"/>
      <c r="Q8" s="43"/>
      <c r="R8" s="43"/>
      <c r="S8" s="43"/>
      <c r="T8" s="43"/>
      <c r="U8" s="43"/>
      <c r="V8" s="43"/>
      <c r="W8" s="43"/>
      <c r="X8" s="43"/>
      <c r="Y8" s="43"/>
    </row>
    <row r="9">
      <c r="A9" s="138"/>
      <c r="B9" s="51"/>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24059257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14134875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1177906.25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20.42544303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1"/>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9687601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14134875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1177906.25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8.224424482</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18.32338689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1"/>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7"/>
      <c r="G23" s="57"/>
      <c r="H23" s="57"/>
      <c r="I23" s="57"/>
      <c r="J23" s="57"/>
      <c r="K23" s="57"/>
      <c r="L23" s="57"/>
      <c r="M23" s="57"/>
      <c r="N23" s="57"/>
      <c r="O23" s="57"/>
      <c r="P23" s="57"/>
      <c r="Q23" s="57"/>
      <c r="R23" s="57"/>
      <c r="S23" s="57"/>
      <c r="T23" s="57"/>
      <c r="U23" s="57"/>
      <c r="V23" s="57"/>
      <c r="W23" s="57"/>
      <c r="X23" s="57"/>
      <c r="Y23" s="57"/>
    </row>
    <row r="24">
      <c r="A24" s="138"/>
      <c r="B24" s="143" t="s">
        <v>202</v>
      </c>
      <c r="C24" s="159"/>
      <c r="D24" s="160">
        <f>max('Revenues 2023'!E2:E7,'Revenues 2023'!F10:F15)</f>
        <v>5973991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7275872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0.8210687324</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1"/>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7"/>
      <c r="G28" s="57"/>
      <c r="H28" s="57"/>
      <c r="I28" s="57"/>
      <c r="J28" s="57"/>
      <c r="K28" s="57"/>
      <c r="L28" s="57"/>
      <c r="M28" s="57"/>
      <c r="N28" s="57"/>
      <c r="O28" s="57"/>
      <c r="P28" s="57"/>
      <c r="Q28" s="57"/>
      <c r="R28" s="57"/>
      <c r="S28" s="57"/>
      <c r="T28" s="57"/>
      <c r="U28" s="57"/>
      <c r="V28" s="57"/>
      <c r="W28" s="57"/>
      <c r="X28" s="57"/>
      <c r="Y28" s="57"/>
    </row>
    <row r="29">
      <c r="A29" s="138"/>
      <c r="B29" s="143" t="s">
        <v>207</v>
      </c>
      <c r="C29" s="144" t="s">
        <v>208</v>
      </c>
      <c r="D29" s="75">
        <f>SUM('Expenses 2023'!C7:C9)</f>
        <v>3802156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817175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4619331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14134875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0.3268038097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1"/>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7"/>
      <c r="G35" s="57"/>
      <c r="H35" s="57"/>
      <c r="I35" s="57"/>
      <c r="J35" s="57"/>
      <c r="K35" s="57"/>
      <c r="L35" s="57"/>
      <c r="M35" s="57"/>
      <c r="N35" s="57"/>
      <c r="O35" s="57"/>
      <c r="P35" s="57"/>
      <c r="Q35" s="57"/>
      <c r="R35" s="57"/>
      <c r="S35" s="57"/>
      <c r="T35" s="57"/>
      <c r="U35" s="57"/>
      <c r="V35" s="57"/>
      <c r="W35" s="57"/>
      <c r="X35" s="57"/>
      <c r="Y35" s="57"/>
    </row>
    <row r="36">
      <c r="A36" s="138"/>
      <c r="B36" s="163" t="s">
        <v>214</v>
      </c>
      <c r="C36" s="144" t="s">
        <v>215</v>
      </c>
      <c r="D36" s="75">
        <f>SUM('Expenses 2023'!C10:C11)</f>
        <v>559148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3802156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0.1470607729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1"/>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7"/>
      <c r="G40" s="57"/>
      <c r="H40" s="57"/>
      <c r="I40" s="57"/>
      <c r="J40" s="57"/>
      <c r="K40" s="57"/>
      <c r="L40" s="57"/>
      <c r="M40" s="57"/>
      <c r="N40" s="57"/>
      <c r="O40" s="57"/>
      <c r="P40" s="57"/>
      <c r="Q40" s="57"/>
      <c r="R40" s="57"/>
      <c r="S40" s="57"/>
      <c r="T40" s="57"/>
      <c r="U40" s="57"/>
      <c r="V40" s="57"/>
      <c r="W40" s="57"/>
      <c r="X40" s="57"/>
      <c r="Y40" s="57"/>
    </row>
    <row r="41">
      <c r="A41" s="138"/>
      <c r="B41" s="143" t="s">
        <v>218</v>
      </c>
      <c r="C41" s="147" t="s">
        <v>247</v>
      </c>
      <c r="D41" s="75">
        <f>'Expenses 2023'!D40</f>
        <v>10859592</v>
      </c>
      <c r="E41" s="164">
        <f t="shared" ref="E41:E44" si="1">D41/$D$44</f>
        <v>0.768283554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2425813</v>
      </c>
      <c r="E42" s="164">
        <f t="shared" si="1"/>
        <v>0.171618992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849470</v>
      </c>
      <c r="E43" s="164">
        <f t="shared" si="1"/>
        <v>0.06009745399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14134875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1"/>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7"/>
      <c r="G46" s="57"/>
      <c r="H46" s="57"/>
      <c r="I46" s="57"/>
      <c r="J46" s="57"/>
      <c r="K46" s="57"/>
      <c r="L46" s="57"/>
      <c r="M46" s="57"/>
      <c r="N46" s="57"/>
      <c r="O46" s="57"/>
      <c r="P46" s="57"/>
      <c r="Q46" s="57"/>
      <c r="R46" s="57"/>
      <c r="S46" s="57"/>
      <c r="T46" s="57"/>
      <c r="U46" s="57"/>
      <c r="V46" s="57"/>
      <c r="W46" s="57"/>
      <c r="X46" s="57"/>
      <c r="Y46" s="57"/>
    </row>
    <row r="47">
      <c r="A47" s="138"/>
      <c r="B47" s="143" t="s">
        <v>223</v>
      </c>
      <c r="C47" s="144" t="s">
        <v>224</v>
      </c>
      <c r="D47" s="145">
        <f>'Revenues 2023'!F9</f>
        <v>6551257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849470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7.712169941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1"/>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7"/>
      <c r="G51" s="57"/>
      <c r="H51" s="57"/>
      <c r="I51" s="57"/>
      <c r="J51" s="57"/>
      <c r="K51" s="57"/>
      <c r="L51" s="57"/>
      <c r="M51" s="57"/>
      <c r="N51" s="57"/>
      <c r="O51" s="57"/>
      <c r="P51" s="57"/>
      <c r="Q51" s="57"/>
      <c r="R51" s="57"/>
      <c r="S51" s="57"/>
      <c r="T51" s="57"/>
      <c r="U51" s="57"/>
      <c r="V51" s="57"/>
      <c r="W51" s="57"/>
      <c r="X51" s="57"/>
      <c r="Y51" s="57"/>
    </row>
    <row r="52">
      <c r="A52" s="138"/>
      <c r="B52" s="143" t="s">
        <v>229</v>
      </c>
      <c r="C52" s="144" t="s">
        <v>230</v>
      </c>
      <c r="D52" s="145">
        <f>sum('Balance Sheet 2023'!E2:E10)</f>
        <v>15300343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1474097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10.37946824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1"/>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7"/>
      <c r="G56" s="57"/>
      <c r="H56" s="57"/>
      <c r="I56" s="57"/>
      <c r="J56" s="57"/>
      <c r="K56" s="57"/>
      <c r="L56" s="57"/>
      <c r="M56" s="57"/>
      <c r="N56" s="57"/>
      <c r="O56" s="57"/>
      <c r="P56" s="57"/>
      <c r="Q56" s="57"/>
      <c r="R56" s="57"/>
      <c r="S56" s="57"/>
      <c r="T56" s="57"/>
      <c r="U56" s="57"/>
      <c r="V56" s="57"/>
      <c r="W56" s="57"/>
      <c r="X56" s="57"/>
      <c r="Y56" s="57"/>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28444342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1"/>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CURE BLINDNESS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60">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6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6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6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60">
        <v>139823.0</v>
      </c>
      <c r="F6" s="41"/>
      <c r="G6" s="43"/>
      <c r="H6" s="43"/>
      <c r="I6" s="43"/>
      <c r="J6" s="43"/>
      <c r="K6" s="43"/>
      <c r="L6" s="43"/>
      <c r="M6" s="43"/>
      <c r="N6" s="43"/>
      <c r="O6" s="43"/>
      <c r="P6" s="43"/>
      <c r="Q6" s="43"/>
      <c r="R6" s="43"/>
      <c r="S6" s="43"/>
      <c r="T6" s="43"/>
      <c r="U6" s="43"/>
      <c r="V6" s="43"/>
      <c r="W6" s="43"/>
      <c r="X6" s="43"/>
      <c r="Y6" s="43"/>
      <c r="Z6" s="43"/>
    </row>
    <row r="7">
      <c r="A7" s="49"/>
      <c r="B7" s="45" t="s">
        <v>56</v>
      </c>
      <c r="C7" s="50" t="s">
        <v>57</v>
      </c>
      <c r="D7" s="47"/>
      <c r="E7" s="60">
        <v>2.9376194E7</v>
      </c>
      <c r="F7" s="41"/>
      <c r="G7" s="43"/>
      <c r="H7" s="43"/>
      <c r="I7" s="43"/>
      <c r="J7" s="43"/>
      <c r="K7" s="43"/>
      <c r="L7" s="43"/>
      <c r="M7" s="43"/>
      <c r="N7" s="43"/>
      <c r="O7" s="43"/>
      <c r="P7" s="43"/>
      <c r="Q7" s="43"/>
      <c r="R7" s="43"/>
      <c r="S7" s="43"/>
      <c r="T7" s="43"/>
      <c r="U7" s="43"/>
      <c r="V7" s="43"/>
      <c r="W7" s="43"/>
      <c r="X7" s="43"/>
      <c r="Y7" s="43"/>
      <c r="Z7" s="43"/>
    </row>
    <row r="8">
      <c r="A8" s="51"/>
      <c r="B8" s="45" t="s">
        <v>58</v>
      </c>
      <c r="C8" s="46" t="s">
        <v>59</v>
      </c>
      <c r="D8" s="47"/>
      <c r="E8" s="60">
        <v>2.0814422E7</v>
      </c>
      <c r="F8" s="41"/>
      <c r="G8" s="43"/>
      <c r="H8" s="43"/>
      <c r="I8" s="43"/>
      <c r="J8" s="43"/>
      <c r="K8" s="43"/>
      <c r="L8" s="43"/>
      <c r="M8" s="43"/>
      <c r="N8" s="43"/>
      <c r="O8" s="43"/>
      <c r="P8" s="43"/>
      <c r="Q8" s="43"/>
      <c r="R8" s="43"/>
      <c r="S8" s="43"/>
      <c r="T8" s="43"/>
      <c r="U8" s="43"/>
      <c r="V8" s="43"/>
      <c r="W8" s="43"/>
      <c r="X8" s="43"/>
      <c r="Y8" s="43"/>
      <c r="Z8" s="43"/>
    </row>
    <row r="9">
      <c r="A9" s="52"/>
      <c r="B9" s="53" t="s">
        <v>60</v>
      </c>
      <c r="C9" s="54" t="s">
        <v>61</v>
      </c>
      <c r="D9" s="55"/>
      <c r="E9" s="55"/>
      <c r="F9" s="56">
        <f>SUM(E2:E7)</f>
        <v>29516017</v>
      </c>
      <c r="G9" s="57"/>
      <c r="H9" s="57"/>
      <c r="I9" s="57"/>
      <c r="J9" s="57"/>
      <c r="K9" s="57"/>
      <c r="L9" s="57"/>
      <c r="M9" s="57"/>
      <c r="N9" s="57"/>
      <c r="O9" s="57"/>
      <c r="P9" s="57"/>
      <c r="Q9" s="57"/>
      <c r="R9" s="57"/>
      <c r="S9" s="57"/>
      <c r="T9" s="57"/>
      <c r="U9" s="57"/>
      <c r="V9" s="57"/>
      <c r="W9" s="57"/>
      <c r="X9" s="57"/>
      <c r="Y9" s="57"/>
      <c r="Z9" s="57"/>
    </row>
    <row r="10">
      <c r="A10" s="44" t="s">
        <v>62</v>
      </c>
      <c r="B10" s="58" t="s">
        <v>63</v>
      </c>
      <c r="C10" s="59"/>
      <c r="D10" s="15"/>
      <c r="E10" s="15"/>
      <c r="F10" s="60">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59"/>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59"/>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1"/>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3" t="s">
        <v>58</v>
      </c>
      <c r="C16" s="54" t="s">
        <v>65</v>
      </c>
      <c r="D16" s="56"/>
      <c r="E16" s="56"/>
      <c r="F16" s="56">
        <f>sum(F10:F15)</f>
        <v>0</v>
      </c>
      <c r="G16" s="57"/>
      <c r="H16" s="57"/>
      <c r="I16" s="57"/>
      <c r="J16" s="57"/>
      <c r="K16" s="57"/>
      <c r="L16" s="57"/>
      <c r="M16" s="57"/>
      <c r="N16" s="57"/>
      <c r="O16" s="57"/>
      <c r="P16" s="57"/>
      <c r="Q16" s="57"/>
      <c r="R16" s="57"/>
      <c r="S16" s="57"/>
      <c r="T16" s="57"/>
      <c r="U16" s="57"/>
      <c r="V16" s="57"/>
      <c r="W16" s="57"/>
      <c r="X16" s="57"/>
      <c r="Y16" s="57"/>
      <c r="Z16" s="57"/>
    </row>
    <row r="17">
      <c r="A17" s="65" t="s">
        <v>66</v>
      </c>
      <c r="B17" s="66">
        <v>3.0</v>
      </c>
      <c r="C17" s="67" t="s">
        <v>67</v>
      </c>
      <c r="D17" s="61"/>
      <c r="E17" s="61"/>
      <c r="F17" s="60">
        <v>676937.0</v>
      </c>
      <c r="G17" s="68"/>
      <c r="H17" s="43"/>
      <c r="I17" s="43"/>
      <c r="J17" s="43"/>
      <c r="K17" s="43"/>
      <c r="L17" s="43"/>
      <c r="M17" s="43"/>
      <c r="N17" s="43"/>
      <c r="O17" s="43"/>
      <c r="P17" s="43"/>
      <c r="Q17" s="43"/>
      <c r="R17" s="43"/>
      <c r="S17" s="43"/>
      <c r="T17" s="43"/>
      <c r="U17" s="43"/>
      <c r="V17" s="43"/>
      <c r="W17" s="43"/>
      <c r="X17" s="43"/>
      <c r="Y17" s="43"/>
      <c r="Z17" s="43"/>
    </row>
    <row r="18">
      <c r="A18" s="49"/>
      <c r="B18" s="66">
        <v>4.0</v>
      </c>
      <c r="C18" s="54"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4"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8" t="s">
        <v>72</v>
      </c>
      <c r="C21" s="46" t="s">
        <v>73</v>
      </c>
      <c r="D21" s="48">
        <v>0.0</v>
      </c>
      <c r="E21" s="48">
        <v>0.0</v>
      </c>
      <c r="F21" s="74"/>
      <c r="G21" s="43"/>
      <c r="H21" s="43"/>
      <c r="I21" s="43"/>
      <c r="J21" s="43"/>
      <c r="K21" s="43"/>
      <c r="L21" s="43"/>
      <c r="M21" s="43"/>
      <c r="N21" s="43"/>
      <c r="O21" s="43"/>
      <c r="P21" s="43"/>
      <c r="Q21" s="43"/>
      <c r="R21" s="43"/>
      <c r="S21" s="43"/>
      <c r="T21" s="43"/>
      <c r="U21" s="43"/>
      <c r="V21" s="43"/>
      <c r="W21" s="43"/>
      <c r="X21" s="43"/>
      <c r="Y21" s="43"/>
      <c r="Z21" s="43"/>
    </row>
    <row r="22">
      <c r="A22" s="49"/>
      <c r="B22" s="58" t="s">
        <v>48</v>
      </c>
      <c r="C22" s="46" t="s">
        <v>74</v>
      </c>
      <c r="D22" s="48">
        <v>0.0</v>
      </c>
      <c r="E22" s="48">
        <v>0.0</v>
      </c>
      <c r="F22" s="74"/>
      <c r="G22" s="43"/>
      <c r="H22" s="43"/>
      <c r="I22" s="43"/>
      <c r="J22" s="43"/>
      <c r="K22" s="43"/>
      <c r="L22" s="43"/>
      <c r="M22" s="43"/>
      <c r="N22" s="43"/>
      <c r="O22" s="43"/>
      <c r="P22" s="43"/>
      <c r="Q22" s="43"/>
      <c r="R22" s="43"/>
      <c r="S22" s="43"/>
      <c r="T22" s="43"/>
      <c r="U22" s="43"/>
      <c r="V22" s="43"/>
      <c r="W22" s="43"/>
      <c r="X22" s="43"/>
      <c r="Y22" s="43"/>
      <c r="Z22" s="43"/>
    </row>
    <row r="23">
      <c r="A23" s="49"/>
      <c r="B23" s="58"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4" t="s">
        <v>76</v>
      </c>
      <c r="D24" s="55"/>
      <c r="E24" s="55"/>
      <c r="F24" s="56">
        <f>sum(D23:E23)</f>
        <v>0</v>
      </c>
      <c r="G24" s="57"/>
      <c r="H24" s="57"/>
      <c r="I24" s="57"/>
      <c r="J24" s="57"/>
      <c r="K24" s="57"/>
      <c r="L24" s="57"/>
      <c r="M24" s="57"/>
      <c r="N24" s="57"/>
      <c r="O24" s="57"/>
      <c r="P24" s="57"/>
      <c r="Q24" s="57"/>
      <c r="R24" s="57"/>
      <c r="S24" s="57"/>
      <c r="T24" s="57"/>
      <c r="U24" s="57"/>
      <c r="V24" s="57"/>
      <c r="W24" s="57"/>
      <c r="X24" s="57"/>
      <c r="Y24" s="57"/>
      <c r="Z24" s="57"/>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248</v>
      </c>
      <c r="D26" s="48">
        <v>3.5470689E7</v>
      </c>
      <c r="E26" s="48">
        <v>0.0</v>
      </c>
      <c r="F26" s="74"/>
      <c r="G26" s="76"/>
      <c r="H26" s="43"/>
      <c r="I26" s="43"/>
      <c r="J26" s="43"/>
      <c r="K26" s="43"/>
      <c r="L26" s="43"/>
      <c r="M26" s="43"/>
      <c r="N26" s="43"/>
      <c r="O26" s="43"/>
      <c r="P26" s="43"/>
      <c r="Q26" s="43"/>
      <c r="R26" s="43"/>
      <c r="S26" s="43"/>
      <c r="T26" s="43"/>
      <c r="U26" s="43"/>
      <c r="V26" s="43"/>
      <c r="W26" s="43"/>
      <c r="X26" s="43"/>
      <c r="Y26" s="43"/>
      <c r="Z26" s="43"/>
    </row>
    <row r="27">
      <c r="A27" s="49"/>
      <c r="B27" s="58" t="s">
        <v>48</v>
      </c>
      <c r="C27" s="46" t="s">
        <v>81</v>
      </c>
      <c r="D27" s="48">
        <v>3.3481367E7</v>
      </c>
      <c r="E27" s="48">
        <v>0.0</v>
      </c>
      <c r="F27" s="74"/>
      <c r="G27" s="43"/>
      <c r="H27" s="43"/>
      <c r="I27" s="43"/>
      <c r="J27" s="43"/>
      <c r="K27" s="43"/>
      <c r="L27" s="43"/>
      <c r="M27" s="43"/>
      <c r="N27" s="43"/>
      <c r="O27" s="43"/>
      <c r="P27" s="43"/>
      <c r="Q27" s="43"/>
      <c r="R27" s="43"/>
      <c r="S27" s="43"/>
      <c r="T27" s="43"/>
      <c r="U27" s="43"/>
      <c r="V27" s="43"/>
      <c r="W27" s="43"/>
      <c r="X27" s="43"/>
      <c r="Y27" s="43"/>
      <c r="Z27" s="43"/>
    </row>
    <row r="28">
      <c r="A28" s="49"/>
      <c r="B28" s="58" t="s">
        <v>50</v>
      </c>
      <c r="C28" s="46" t="s">
        <v>82</v>
      </c>
      <c r="D28" s="75">
        <f t="shared" ref="D28:E28" si="2">D26-D27</f>
        <v>1989322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3" t="s">
        <v>52</v>
      </c>
      <c r="C29" s="54" t="s">
        <v>83</v>
      </c>
      <c r="D29" s="56"/>
      <c r="E29" s="56"/>
      <c r="F29" s="56">
        <f>sum(D28:E28)</f>
        <v>1989322</v>
      </c>
      <c r="G29" s="57"/>
      <c r="H29" s="57"/>
      <c r="I29" s="57"/>
      <c r="J29" s="57"/>
      <c r="K29" s="57"/>
      <c r="L29" s="57"/>
      <c r="M29" s="57"/>
      <c r="N29" s="57"/>
      <c r="O29" s="57"/>
      <c r="P29" s="57"/>
      <c r="Q29" s="57"/>
      <c r="R29" s="57"/>
      <c r="S29" s="57"/>
      <c r="T29" s="57"/>
      <c r="U29" s="57"/>
      <c r="V29" s="57"/>
      <c r="W29" s="57"/>
      <c r="X29" s="57"/>
      <c r="Y29" s="57"/>
      <c r="Z29" s="57"/>
    </row>
    <row r="30">
      <c r="A30" s="49"/>
      <c r="B30" s="58" t="s">
        <v>84</v>
      </c>
      <c r="C30" s="50" t="s">
        <v>85</v>
      </c>
      <c r="D30" s="50"/>
      <c r="E30" s="60">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60">
        <v>0.0</v>
      </c>
      <c r="F31" s="74"/>
      <c r="G31" s="43"/>
      <c r="H31" s="43"/>
      <c r="I31" s="43"/>
      <c r="J31" s="43"/>
      <c r="K31" s="43"/>
      <c r="L31" s="43"/>
      <c r="M31" s="43"/>
      <c r="N31" s="43"/>
      <c r="O31" s="43"/>
      <c r="P31" s="43"/>
      <c r="Q31" s="43"/>
      <c r="R31" s="43"/>
      <c r="S31" s="43"/>
      <c r="T31" s="43"/>
      <c r="U31" s="43"/>
      <c r="V31" s="43"/>
      <c r="W31" s="43"/>
      <c r="X31" s="43"/>
      <c r="Y31" s="43"/>
      <c r="Z31" s="43"/>
    </row>
    <row r="32">
      <c r="A32" s="49"/>
      <c r="B32" s="53" t="s">
        <v>50</v>
      </c>
      <c r="C32" s="67" t="s">
        <v>87</v>
      </c>
      <c r="D32" s="78"/>
      <c r="E32" s="79"/>
      <c r="F32" s="56">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0" t="s">
        <v>89</v>
      </c>
      <c r="D33" s="81"/>
      <c r="E33" s="60">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60">
        <v>0.0</v>
      </c>
      <c r="F34" s="74"/>
      <c r="G34" s="43"/>
      <c r="H34" s="43"/>
      <c r="I34" s="43"/>
      <c r="J34" s="43"/>
      <c r="K34" s="43"/>
      <c r="L34" s="43"/>
      <c r="M34" s="43"/>
      <c r="N34" s="43"/>
      <c r="O34" s="43"/>
      <c r="P34" s="43"/>
      <c r="Q34" s="43"/>
      <c r="R34" s="43"/>
      <c r="S34" s="43"/>
      <c r="T34" s="43"/>
      <c r="U34" s="43"/>
      <c r="V34" s="43"/>
      <c r="W34" s="43"/>
      <c r="X34" s="43"/>
      <c r="Y34" s="43"/>
      <c r="Z34" s="43"/>
    </row>
    <row r="35">
      <c r="A35" s="49"/>
      <c r="B35" s="53" t="s">
        <v>50</v>
      </c>
      <c r="C35" s="67" t="s">
        <v>91</v>
      </c>
      <c r="D35" s="78"/>
      <c r="E35" s="79"/>
      <c r="F35" s="56">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0" t="s">
        <v>93</v>
      </c>
      <c r="D36" s="81"/>
      <c r="E36" s="60">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60">
        <v>0.0</v>
      </c>
      <c r="F37" s="74"/>
      <c r="G37" s="43"/>
      <c r="H37" s="43"/>
      <c r="I37" s="43"/>
      <c r="J37" s="43"/>
      <c r="K37" s="43"/>
      <c r="L37" s="43"/>
      <c r="M37" s="43"/>
      <c r="N37" s="43"/>
      <c r="O37" s="43"/>
      <c r="P37" s="43"/>
      <c r="Q37" s="43"/>
      <c r="R37" s="43"/>
      <c r="S37" s="43"/>
      <c r="T37" s="43"/>
      <c r="U37" s="43"/>
      <c r="V37" s="43"/>
      <c r="W37" s="43"/>
      <c r="X37" s="43"/>
      <c r="Y37" s="43"/>
      <c r="Z37" s="43"/>
    </row>
    <row r="38">
      <c r="A38" s="49"/>
      <c r="B38" s="53" t="s">
        <v>50</v>
      </c>
      <c r="C38" s="67" t="s">
        <v>95</v>
      </c>
      <c r="D38" s="78"/>
      <c r="E38" s="79"/>
      <c r="F38" s="56">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241</v>
      </c>
      <c r="D39" s="74"/>
      <c r="E39" s="60">
        <v>31497.0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60">
        <v>11462.0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60">
        <v>0.0</v>
      </c>
      <c r="F41" s="74"/>
      <c r="G41" s="43"/>
      <c r="H41" s="43"/>
      <c r="I41" s="43"/>
      <c r="J41" s="43"/>
      <c r="K41" s="43"/>
      <c r="L41" s="43"/>
      <c r="M41" s="43"/>
      <c r="N41" s="43"/>
      <c r="O41" s="43"/>
      <c r="P41" s="43"/>
      <c r="Q41" s="43"/>
      <c r="R41" s="43"/>
      <c r="S41" s="43"/>
      <c r="T41" s="43"/>
      <c r="U41" s="43"/>
      <c r="V41" s="43"/>
      <c r="W41" s="43"/>
      <c r="X41" s="43"/>
      <c r="Y41" s="43"/>
      <c r="Z41" s="43"/>
    </row>
    <row r="42">
      <c r="A42" s="51"/>
      <c r="B42" s="45" t="s">
        <v>52</v>
      </c>
      <c r="C42" s="83"/>
      <c r="D42" s="74"/>
      <c r="E42" s="60">
        <v>0.0</v>
      </c>
      <c r="F42" s="74"/>
      <c r="G42" s="43"/>
      <c r="H42" s="43"/>
      <c r="I42" s="43"/>
      <c r="J42" s="43"/>
      <c r="K42" s="43"/>
      <c r="L42" s="43"/>
      <c r="M42" s="43"/>
      <c r="N42" s="43"/>
      <c r="O42" s="43"/>
      <c r="P42" s="43"/>
      <c r="Q42" s="43"/>
      <c r="R42" s="43"/>
      <c r="S42" s="43"/>
      <c r="T42" s="43"/>
      <c r="U42" s="43"/>
      <c r="V42" s="43"/>
      <c r="W42" s="43"/>
      <c r="X42" s="43"/>
      <c r="Y42" s="43"/>
      <c r="Z42" s="43"/>
    </row>
    <row r="43">
      <c r="A43" s="84"/>
      <c r="B43" s="53" t="s">
        <v>54</v>
      </c>
      <c r="C43" s="14" t="s">
        <v>65</v>
      </c>
      <c r="D43" s="79"/>
      <c r="E43" s="79"/>
      <c r="F43" s="56">
        <f>sum(E39:E42)</f>
        <v>42959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32225235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CURE BLINDNESS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1084077</v>
      </c>
      <c r="D3" s="99">
        <v>1084077.0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10291033</v>
      </c>
      <c r="D5" s="99">
        <v>1.0291033E7</v>
      </c>
      <c r="E5" s="99">
        <v>0.0</v>
      </c>
      <c r="F5" s="99">
        <v>0.0</v>
      </c>
      <c r="G5" s="43"/>
      <c r="H5" s="43"/>
      <c r="I5" s="43"/>
      <c r="J5" s="43"/>
      <c r="K5" s="43"/>
      <c r="L5" s="43"/>
      <c r="M5" s="43"/>
      <c r="N5" s="43"/>
      <c r="O5" s="43"/>
      <c r="P5" s="43"/>
      <c r="Q5" s="43"/>
      <c r="R5" s="43"/>
      <c r="S5" s="43"/>
      <c r="T5" s="43"/>
      <c r="U5" s="43"/>
      <c r="V5" s="43"/>
      <c r="W5" s="43"/>
      <c r="X5" s="43"/>
      <c r="Y5" s="43"/>
      <c r="Z5" s="43"/>
    </row>
    <row r="6">
      <c r="A6" s="45">
        <v>4.0</v>
      </c>
      <c r="B6" s="50"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1613528</v>
      </c>
      <c r="D7" s="99">
        <v>520679.0</v>
      </c>
      <c r="E7" s="99">
        <v>854171.0</v>
      </c>
      <c r="F7" s="99">
        <v>238678.0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3538801</v>
      </c>
      <c r="D9" s="99">
        <v>1987639.0</v>
      </c>
      <c r="E9" s="99">
        <v>1056756.0</v>
      </c>
      <c r="F9" s="99">
        <v>494406.0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128991</v>
      </c>
      <c r="D10" s="99">
        <v>70314.0</v>
      </c>
      <c r="E10" s="99">
        <v>40604.0</v>
      </c>
      <c r="F10" s="99">
        <v>18073.0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460088</v>
      </c>
      <c r="D11" s="99">
        <v>266094.0</v>
      </c>
      <c r="E11" s="99">
        <v>134005.0</v>
      </c>
      <c r="F11" s="99">
        <v>59989.0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302279</v>
      </c>
      <c r="D12" s="99">
        <v>149771.0</v>
      </c>
      <c r="E12" s="99">
        <v>109802.0</v>
      </c>
      <c r="F12" s="99">
        <v>42706.0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62310</v>
      </c>
      <c r="D15" s="99">
        <v>42867.0</v>
      </c>
      <c r="E15" s="99">
        <v>19443.0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71355</v>
      </c>
      <c r="D16" s="99">
        <v>2340.0</v>
      </c>
      <c r="E16" s="99">
        <v>69015.0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50524</v>
      </c>
      <c r="D19" s="99">
        <v>0.0</v>
      </c>
      <c r="E19" s="99">
        <v>50524.0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831085</v>
      </c>
      <c r="D20" s="99">
        <v>515528.0</v>
      </c>
      <c r="E20" s="99">
        <v>227193.0</v>
      </c>
      <c r="F20" s="99">
        <v>88364.0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69059</v>
      </c>
      <c r="D21" s="99">
        <v>2000.0</v>
      </c>
      <c r="E21" s="99">
        <v>0.0</v>
      </c>
      <c r="F21" s="99">
        <v>67059.0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131969</v>
      </c>
      <c r="D22" s="99">
        <v>16187.0</v>
      </c>
      <c r="E22" s="99">
        <v>32506.0</v>
      </c>
      <c r="F22" s="99">
        <v>83276.0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215107</v>
      </c>
      <c r="D23" s="99">
        <v>106965.0</v>
      </c>
      <c r="E23" s="99">
        <v>77859.0</v>
      </c>
      <c r="F23" s="99">
        <v>30283.0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157472</v>
      </c>
      <c r="D25" s="99">
        <v>83750.0</v>
      </c>
      <c r="E25" s="99">
        <v>50301.0</v>
      </c>
      <c r="F25" s="99">
        <v>23421.0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435142</v>
      </c>
      <c r="D26" s="99">
        <v>371193.0</v>
      </c>
      <c r="E26" s="99">
        <v>46042.0</v>
      </c>
      <c r="F26" s="99">
        <v>17907.0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152852</v>
      </c>
      <c r="D28" s="99">
        <v>49364.0</v>
      </c>
      <c r="E28" s="99">
        <v>103488.0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16315</v>
      </c>
      <c r="D31" s="99">
        <v>15313.0</v>
      </c>
      <c r="E31" s="99">
        <v>748.0</v>
      </c>
      <c r="F31" s="99">
        <v>254.0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45384</v>
      </c>
      <c r="D32" s="99">
        <v>18719.0</v>
      </c>
      <c r="E32" s="99">
        <v>19198.0</v>
      </c>
      <c r="F32" s="99">
        <v>7467.0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243</v>
      </c>
      <c r="C34" s="98">
        <f t="shared" si="1"/>
        <v>389570</v>
      </c>
      <c r="D34" s="99">
        <v>389570.0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249</v>
      </c>
      <c r="C35" s="98">
        <f t="shared" si="1"/>
        <v>75068</v>
      </c>
      <c r="D35" s="99">
        <v>75068.0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67585</v>
      </c>
      <c r="D36" s="99">
        <v>38212.0</v>
      </c>
      <c r="E36" s="99">
        <v>21148.0</v>
      </c>
      <c r="F36" s="99">
        <v>8225.0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17882</v>
      </c>
      <c r="D37" s="99">
        <v>2070.0</v>
      </c>
      <c r="E37" s="99">
        <v>15812.0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58396</v>
      </c>
      <c r="D38" s="99">
        <v>16982.0</v>
      </c>
      <c r="E38" s="99">
        <v>29712.0</v>
      </c>
      <c r="F38" s="99">
        <v>11702.0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3">
        <v>25.0</v>
      </c>
      <c r="B40" s="54" t="s">
        <v>141</v>
      </c>
      <c r="C40" s="103">
        <f t="shared" ref="C40:F40" si="2">sum(C3:C39)</f>
        <v>20265872</v>
      </c>
      <c r="D40" s="103">
        <f t="shared" si="2"/>
        <v>16115735</v>
      </c>
      <c r="E40" s="103">
        <f t="shared" si="2"/>
        <v>2958327</v>
      </c>
      <c r="F40" s="103">
        <f t="shared" si="2"/>
        <v>1191810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CURE BLINDNESS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1.1757713E7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642207.0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0"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0"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2928055.0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170572.0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4084056.0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84243.0</v>
      </c>
      <c r="E12" s="108">
        <f>D11-D12</f>
        <v>3999813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1.954539E7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1"/>
      <c r="B17" s="45">
        <v>15.0</v>
      </c>
      <c r="C17" s="46" t="s">
        <v>160</v>
      </c>
      <c r="D17" s="112"/>
      <c r="E17" s="111">
        <v>1513292.0</v>
      </c>
      <c r="F17" s="43"/>
      <c r="G17" s="43"/>
      <c r="H17" s="43"/>
      <c r="I17" s="43"/>
      <c r="J17" s="43"/>
      <c r="K17" s="43"/>
      <c r="L17" s="43"/>
      <c r="M17" s="43"/>
      <c r="N17" s="43"/>
      <c r="O17" s="43"/>
      <c r="P17" s="43"/>
      <c r="Q17" s="43"/>
      <c r="R17" s="43"/>
      <c r="S17" s="43"/>
      <c r="T17" s="43"/>
      <c r="U17" s="43"/>
      <c r="V17" s="43"/>
      <c r="W17" s="43"/>
      <c r="X17" s="43"/>
      <c r="Y17" s="43"/>
      <c r="Z17" s="43"/>
    </row>
    <row r="18">
      <c r="A18" s="53"/>
      <c r="B18" s="53">
        <v>16.0</v>
      </c>
      <c r="C18" s="54" t="s">
        <v>161</v>
      </c>
      <c r="D18" s="113"/>
      <c r="E18" s="114">
        <f>sum(E2:E17)</f>
        <v>40557042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1276675.0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1"/>
      <c r="B27" s="115">
        <v>25.0</v>
      </c>
      <c r="C27" s="116" t="s">
        <v>171</v>
      </c>
      <c r="D27" s="117"/>
      <c r="E27" s="111">
        <v>600499.0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1877174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3.6744737E7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1935131.0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1"/>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38679868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40557042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CURE BLINDNESS PROJECT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20265872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16315</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20249557</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1687463.083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11757713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6.967686059</v>
      </c>
      <c r="E8" s="149" t="s">
        <v>190</v>
      </c>
      <c r="F8" s="43"/>
      <c r="G8" s="43"/>
      <c r="H8" s="43"/>
      <c r="I8" s="43"/>
      <c r="J8" s="43"/>
      <c r="K8" s="43"/>
      <c r="L8" s="43"/>
      <c r="M8" s="43"/>
      <c r="N8" s="43"/>
      <c r="O8" s="43"/>
      <c r="P8" s="43"/>
      <c r="Q8" s="43"/>
      <c r="R8" s="43"/>
      <c r="S8" s="43"/>
      <c r="T8" s="43"/>
      <c r="U8" s="43"/>
      <c r="V8" s="43"/>
      <c r="W8" s="43"/>
      <c r="X8" s="43"/>
      <c r="Y8" s="43"/>
    </row>
    <row r="9">
      <c r="A9" s="138"/>
      <c r="B9" s="51"/>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36744737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20265872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1688822.667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21.7576053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1"/>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19545390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20265872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1688822.667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11.57338209</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18.54106815</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1"/>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7"/>
      <c r="G23" s="57"/>
      <c r="H23" s="57"/>
      <c r="I23" s="57"/>
      <c r="J23" s="57"/>
      <c r="K23" s="57"/>
      <c r="L23" s="57"/>
      <c r="M23" s="57"/>
      <c r="N23" s="57"/>
      <c r="O23" s="57"/>
      <c r="P23" s="57"/>
      <c r="Q23" s="57"/>
      <c r="R23" s="57"/>
      <c r="S23" s="57"/>
      <c r="T23" s="57"/>
      <c r="U23" s="57"/>
      <c r="V23" s="57"/>
      <c r="W23" s="57"/>
      <c r="X23" s="57"/>
      <c r="Y23" s="57"/>
    </row>
    <row r="24">
      <c r="A24" s="138"/>
      <c r="B24" s="143" t="s">
        <v>202</v>
      </c>
      <c r="C24" s="159"/>
      <c r="D24" s="160">
        <f>max('Revenues 2024'!E2:E7,'Revenues 2024'!F10:F15)</f>
        <v>29376194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32225235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0.9115897526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1"/>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7"/>
      <c r="G28" s="57"/>
      <c r="H28" s="57"/>
      <c r="I28" s="57"/>
      <c r="J28" s="57"/>
      <c r="K28" s="57"/>
      <c r="L28" s="57"/>
      <c r="M28" s="57"/>
      <c r="N28" s="57"/>
      <c r="O28" s="57"/>
      <c r="P28" s="57"/>
      <c r="Q28" s="57"/>
      <c r="R28" s="57"/>
      <c r="S28" s="57"/>
      <c r="T28" s="57"/>
      <c r="U28" s="57"/>
      <c r="V28" s="57"/>
      <c r="W28" s="57"/>
      <c r="X28" s="57"/>
      <c r="Y28" s="57"/>
    </row>
    <row r="29">
      <c r="A29" s="138"/>
      <c r="B29" s="143" t="s">
        <v>207</v>
      </c>
      <c r="C29" s="144" t="s">
        <v>208</v>
      </c>
      <c r="D29" s="75">
        <f>SUM('Expenses 2024'!C7:C9)</f>
        <v>5152329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891358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6043687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20265872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0.2982199335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1"/>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7"/>
      <c r="G35" s="57"/>
      <c r="H35" s="57"/>
      <c r="I35" s="57"/>
      <c r="J35" s="57"/>
      <c r="K35" s="57"/>
      <c r="L35" s="57"/>
      <c r="M35" s="57"/>
      <c r="N35" s="57"/>
      <c r="O35" s="57"/>
      <c r="P35" s="57"/>
      <c r="Q35" s="57"/>
      <c r="R35" s="57"/>
      <c r="S35" s="57"/>
      <c r="T35" s="57"/>
      <c r="U35" s="57"/>
      <c r="V35" s="57"/>
      <c r="W35" s="57"/>
      <c r="X35" s="57"/>
      <c r="Y35" s="57"/>
    </row>
    <row r="36">
      <c r="A36" s="138"/>
      <c r="B36" s="163" t="s">
        <v>214</v>
      </c>
      <c r="C36" s="144" t="s">
        <v>215</v>
      </c>
      <c r="D36" s="75">
        <f>SUM('Expenses 2024'!C10:C11)</f>
        <v>589079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5152329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0.1143325669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1"/>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7"/>
      <c r="G40" s="57"/>
      <c r="H40" s="57"/>
      <c r="I40" s="57"/>
      <c r="J40" s="57"/>
      <c r="K40" s="57"/>
      <c r="L40" s="57"/>
      <c r="M40" s="57"/>
      <c r="N40" s="57"/>
      <c r="O40" s="57"/>
      <c r="P40" s="57"/>
      <c r="Q40" s="57"/>
      <c r="R40" s="57"/>
      <c r="S40" s="57"/>
      <c r="T40" s="57"/>
      <c r="U40" s="57"/>
      <c r="V40" s="57"/>
      <c r="W40" s="57"/>
      <c r="X40" s="57"/>
      <c r="Y40" s="57"/>
    </row>
    <row r="41">
      <c r="A41" s="138"/>
      <c r="B41" s="143" t="s">
        <v>218</v>
      </c>
      <c r="C41" s="147" t="s">
        <v>250</v>
      </c>
      <c r="D41" s="75">
        <f>'Expenses 2024'!D40</f>
        <v>16115735</v>
      </c>
      <c r="E41" s="164">
        <f t="shared" ref="E41:E44" si="1">D41/$D$44</f>
        <v>0.7952154736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2958327</v>
      </c>
      <c r="E42" s="164">
        <f t="shared" si="1"/>
        <v>0.145975806</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1191810</v>
      </c>
      <c r="E43" s="164">
        <f t="shared" si="1"/>
        <v>0.05880872039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20265872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1"/>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7"/>
      <c r="G46" s="57"/>
      <c r="H46" s="57"/>
      <c r="I46" s="57"/>
      <c r="J46" s="57"/>
      <c r="K46" s="57"/>
      <c r="L46" s="57"/>
      <c r="M46" s="57"/>
      <c r="N46" s="57"/>
      <c r="O46" s="57"/>
      <c r="P46" s="57"/>
      <c r="Q46" s="57"/>
      <c r="R46" s="57"/>
      <c r="S46" s="57"/>
      <c r="T46" s="57"/>
      <c r="U46" s="57"/>
      <c r="V46" s="57"/>
      <c r="W46" s="57"/>
      <c r="X46" s="57"/>
      <c r="Y46" s="57"/>
    </row>
    <row r="47">
      <c r="A47" s="138"/>
      <c r="B47" s="143" t="s">
        <v>223</v>
      </c>
      <c r="C47" s="144" t="s">
        <v>224</v>
      </c>
      <c r="D47" s="145">
        <f>'Revenues 2024'!F9</f>
        <v>29516017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1191810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24.76570678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1"/>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7"/>
      <c r="G51" s="57"/>
      <c r="H51" s="57"/>
      <c r="I51" s="57"/>
      <c r="J51" s="57"/>
      <c r="K51" s="57"/>
      <c r="L51" s="57"/>
      <c r="M51" s="57"/>
      <c r="N51" s="57"/>
      <c r="O51" s="57"/>
      <c r="P51" s="57"/>
      <c r="Q51" s="57"/>
      <c r="R51" s="57"/>
      <c r="S51" s="57"/>
      <c r="T51" s="57"/>
      <c r="U51" s="57"/>
      <c r="V51" s="57"/>
      <c r="W51" s="57"/>
      <c r="X51" s="57"/>
      <c r="Y51" s="57"/>
    </row>
    <row r="52">
      <c r="A52" s="138"/>
      <c r="B52" s="143" t="s">
        <v>229</v>
      </c>
      <c r="C52" s="144" t="s">
        <v>230</v>
      </c>
      <c r="D52" s="145">
        <f>sum('Balance Sheet 2024'!E2:E10)</f>
        <v>15498547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1276675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12.13977481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1"/>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7"/>
      <c r="G56" s="57"/>
      <c r="H56" s="57"/>
      <c r="I56" s="57"/>
      <c r="J56" s="57"/>
      <c r="K56" s="57"/>
      <c r="L56" s="57"/>
      <c r="M56" s="57"/>
      <c r="N56" s="57"/>
      <c r="O56" s="57"/>
      <c r="P56" s="57"/>
      <c r="Q56" s="57"/>
      <c r="R56" s="57"/>
      <c r="S56" s="57"/>
      <c r="T56" s="57"/>
      <c r="U56" s="57"/>
      <c r="V56" s="57"/>
      <c r="W56" s="57"/>
      <c r="X56" s="57"/>
      <c r="Y56" s="57"/>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40557042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1"/>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CURE BLINDNESS PROJECT</v>
      </c>
      <c r="B1" s="2" t="s">
        <v>251</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252</v>
      </c>
      <c r="E4" s="45" t="s">
        <v>253</v>
      </c>
      <c r="F4" s="45" t="s">
        <v>254</v>
      </c>
      <c r="G4" s="58" t="s">
        <v>255</v>
      </c>
      <c r="H4" s="58"/>
      <c r="I4" s="43"/>
      <c r="J4" s="43"/>
      <c r="K4" s="43"/>
      <c r="L4" s="43"/>
      <c r="M4" s="43"/>
      <c r="N4" s="43"/>
      <c r="O4" s="43"/>
      <c r="P4" s="43"/>
      <c r="Q4" s="43"/>
      <c r="R4" s="43"/>
      <c r="S4" s="43"/>
      <c r="T4" s="43"/>
      <c r="U4" s="43"/>
      <c r="V4" s="43"/>
      <c r="W4" s="43"/>
      <c r="X4" s="43"/>
      <c r="Y4" s="43"/>
    </row>
    <row r="5">
      <c r="A5" s="138"/>
      <c r="B5" s="49"/>
      <c r="C5" s="147" t="s">
        <v>183</v>
      </c>
      <c r="D5" s="176">
        <f>'Ratios 2022'!D8</f>
        <v>20.80947891</v>
      </c>
      <c r="E5" s="176">
        <f>'Ratios 2023'!D8</f>
        <v>10.0989624</v>
      </c>
      <c r="F5" s="176">
        <f>'Ratios 2024'!D8</f>
        <v>6.967686059</v>
      </c>
      <c r="G5" s="176">
        <f>average(D5:F5)</f>
        <v>12.62537579</v>
      </c>
      <c r="H5" s="149" t="s">
        <v>190</v>
      </c>
      <c r="I5" s="43"/>
      <c r="J5" s="43"/>
      <c r="K5" s="43"/>
      <c r="L5" s="43"/>
      <c r="M5" s="43"/>
      <c r="N5" s="43"/>
      <c r="O5" s="43"/>
      <c r="P5" s="43"/>
      <c r="Q5" s="43"/>
      <c r="R5" s="43"/>
      <c r="S5" s="43"/>
      <c r="T5" s="43"/>
      <c r="U5" s="43"/>
      <c r="V5" s="43"/>
      <c r="W5" s="43"/>
      <c r="X5" s="43"/>
      <c r="Y5" s="43"/>
    </row>
    <row r="6">
      <c r="A6" s="138"/>
      <c r="B6" s="51"/>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252</v>
      </c>
      <c r="E9" s="45" t="s">
        <v>253</v>
      </c>
      <c r="F9" s="45" t="s">
        <v>254</v>
      </c>
      <c r="G9" s="58" t="s">
        <v>255</v>
      </c>
      <c r="H9" s="58"/>
      <c r="I9" s="43"/>
      <c r="J9" s="43"/>
      <c r="K9" s="43"/>
      <c r="L9" s="43"/>
      <c r="M9" s="43"/>
      <c r="N9" s="43"/>
      <c r="O9" s="43"/>
      <c r="P9" s="43"/>
      <c r="Q9" s="43"/>
      <c r="R9" s="43"/>
      <c r="S9" s="43"/>
      <c r="T9" s="43"/>
      <c r="U9" s="43"/>
      <c r="V9" s="43"/>
      <c r="W9" s="43"/>
      <c r="X9" s="43"/>
      <c r="Y9" s="43"/>
    </row>
    <row r="10">
      <c r="A10" s="138"/>
      <c r="B10" s="49"/>
      <c r="C10" s="147" t="s">
        <v>191</v>
      </c>
      <c r="D10" s="148">
        <f>'Ratios 2022'!D14</f>
        <v>28.02153077</v>
      </c>
      <c r="E10" s="148">
        <f>'Ratios 2023'!D14</f>
        <v>20.42544303</v>
      </c>
      <c r="F10" s="148">
        <f>'Ratios 2024'!D14</f>
        <v>21.7576053</v>
      </c>
      <c r="G10" s="176">
        <f>average(D10:F10)</f>
        <v>23.40152636</v>
      </c>
      <c r="H10" s="149" t="s">
        <v>190</v>
      </c>
      <c r="I10" s="43"/>
      <c r="J10" s="43"/>
      <c r="K10" s="43"/>
      <c r="L10" s="43"/>
      <c r="M10" s="43"/>
      <c r="N10" s="43"/>
      <c r="O10" s="43"/>
      <c r="P10" s="43"/>
      <c r="Q10" s="43"/>
      <c r="R10" s="43"/>
      <c r="S10" s="43"/>
      <c r="T10" s="43"/>
      <c r="U10" s="43"/>
      <c r="V10" s="43"/>
      <c r="W10" s="43"/>
      <c r="X10" s="43"/>
      <c r="Y10" s="43"/>
    </row>
    <row r="11">
      <c r="A11" s="138"/>
      <c r="B11" s="51"/>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252</v>
      </c>
      <c r="E14" s="45" t="s">
        <v>253</v>
      </c>
      <c r="F14" s="45" t="s">
        <v>254</v>
      </c>
      <c r="G14" s="58" t="s">
        <v>255</v>
      </c>
      <c r="H14" s="58"/>
      <c r="I14" s="43"/>
      <c r="J14" s="43"/>
      <c r="K14" s="43"/>
      <c r="L14" s="43"/>
      <c r="M14" s="43"/>
      <c r="N14" s="43"/>
      <c r="O14" s="43"/>
      <c r="P14" s="43"/>
      <c r="Q14" s="43"/>
      <c r="R14" s="43"/>
      <c r="S14" s="43"/>
      <c r="T14" s="43"/>
      <c r="U14" s="43"/>
      <c r="V14" s="43"/>
      <c r="W14" s="43"/>
      <c r="X14" s="43"/>
      <c r="Y14" s="43"/>
    </row>
    <row r="15">
      <c r="A15" s="138"/>
      <c r="B15" s="49"/>
      <c r="C15" s="147" t="s">
        <v>199</v>
      </c>
      <c r="D15" s="179">
        <f>'Ratios 2022'!D20</f>
        <v>5.468052222</v>
      </c>
      <c r="E15" s="179">
        <f>'Ratios 2023'!D20</f>
        <v>8.224424482</v>
      </c>
      <c r="F15" s="179">
        <f>'Ratios 2024'!D20</f>
        <v>11.57338209</v>
      </c>
      <c r="G15" s="176">
        <f>average(D15:F15)</f>
        <v>8.421952931</v>
      </c>
      <c r="H15" s="149" t="s">
        <v>190</v>
      </c>
      <c r="I15" s="43"/>
      <c r="J15" s="43"/>
      <c r="K15" s="43"/>
      <c r="L15" s="43"/>
      <c r="M15" s="43"/>
      <c r="N15" s="43"/>
      <c r="O15" s="43"/>
      <c r="P15" s="43"/>
      <c r="Q15" s="43"/>
      <c r="R15" s="43"/>
      <c r="S15" s="43"/>
      <c r="T15" s="43"/>
      <c r="U15" s="43"/>
      <c r="V15" s="43"/>
      <c r="W15" s="43"/>
      <c r="X15" s="43"/>
      <c r="Y15" s="43"/>
    </row>
    <row r="16">
      <c r="A16" s="138"/>
      <c r="B16" s="51"/>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7"/>
      <c r="J17" s="57"/>
      <c r="K17" s="57"/>
      <c r="L17" s="57"/>
      <c r="M17" s="57"/>
      <c r="N17" s="57"/>
      <c r="O17" s="57"/>
      <c r="P17" s="57"/>
      <c r="Q17" s="57"/>
      <c r="R17" s="57"/>
      <c r="S17" s="57"/>
      <c r="T17" s="57"/>
      <c r="U17" s="57"/>
      <c r="V17" s="57"/>
      <c r="W17" s="57"/>
      <c r="X17" s="57"/>
      <c r="Y17" s="57"/>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252</v>
      </c>
      <c r="E19" s="45" t="s">
        <v>253</v>
      </c>
      <c r="F19" s="45" t="s">
        <v>254</v>
      </c>
      <c r="G19" s="58" t="s">
        <v>255</v>
      </c>
      <c r="H19" s="58"/>
      <c r="I19" s="43"/>
      <c r="J19" s="43"/>
      <c r="K19" s="43"/>
      <c r="L19" s="43"/>
      <c r="M19" s="43"/>
      <c r="N19" s="43"/>
      <c r="O19" s="43"/>
      <c r="P19" s="43"/>
      <c r="Q19" s="43"/>
      <c r="R19" s="43"/>
      <c r="S19" s="43"/>
      <c r="T19" s="43"/>
      <c r="U19" s="43"/>
      <c r="V19" s="43"/>
      <c r="W19" s="43"/>
      <c r="X19" s="43"/>
      <c r="Y19" s="43"/>
    </row>
    <row r="20">
      <c r="A20" s="138"/>
      <c r="B20" s="49"/>
      <c r="C20" s="147" t="s">
        <v>201</v>
      </c>
      <c r="D20" s="162">
        <f>'Ratios 2022'!D26</f>
        <v>0.8340742728</v>
      </c>
      <c r="E20" s="162">
        <f>'Ratios 2023'!D26</f>
        <v>0.8210687324</v>
      </c>
      <c r="F20" s="162">
        <f>'Ratios 2024'!D26</f>
        <v>0.9115897526</v>
      </c>
      <c r="G20" s="180">
        <f>average(D20:F20)</f>
        <v>0.8555775859</v>
      </c>
      <c r="H20" s="149" t="s">
        <v>205</v>
      </c>
      <c r="I20" s="43"/>
      <c r="J20" s="43"/>
      <c r="K20" s="43"/>
      <c r="L20" s="43"/>
      <c r="M20" s="43"/>
      <c r="N20" s="43"/>
      <c r="O20" s="43"/>
      <c r="P20" s="43"/>
      <c r="Q20" s="43"/>
      <c r="R20" s="43"/>
      <c r="S20" s="43"/>
      <c r="T20" s="43"/>
      <c r="U20" s="43"/>
      <c r="V20" s="43"/>
      <c r="W20" s="43"/>
      <c r="X20" s="43"/>
      <c r="Y20" s="43"/>
    </row>
    <row r="21">
      <c r="A21" s="138"/>
      <c r="B21" s="51"/>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7"/>
      <c r="J22" s="57"/>
      <c r="K22" s="57"/>
      <c r="L22" s="57"/>
      <c r="M22" s="57"/>
      <c r="N22" s="57"/>
      <c r="O22" s="57"/>
      <c r="P22" s="57"/>
      <c r="Q22" s="57"/>
      <c r="R22" s="57"/>
      <c r="S22" s="57"/>
      <c r="T22" s="57"/>
      <c r="U22" s="57"/>
      <c r="V22" s="57"/>
      <c r="W22" s="57"/>
      <c r="X22" s="57"/>
      <c r="Y22" s="57"/>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252</v>
      </c>
      <c r="E24" s="45" t="s">
        <v>253</v>
      </c>
      <c r="F24" s="45" t="s">
        <v>254</v>
      </c>
      <c r="G24" s="58" t="s">
        <v>255</v>
      </c>
      <c r="H24" s="58"/>
      <c r="I24" s="43"/>
      <c r="J24" s="43"/>
      <c r="K24" s="43"/>
      <c r="L24" s="43"/>
      <c r="M24" s="43"/>
      <c r="N24" s="43"/>
      <c r="O24" s="43"/>
      <c r="P24" s="43"/>
      <c r="Q24" s="43"/>
      <c r="R24" s="43"/>
      <c r="S24" s="43"/>
      <c r="T24" s="43"/>
      <c r="U24" s="43"/>
      <c r="V24" s="43"/>
      <c r="W24" s="43"/>
      <c r="X24" s="43"/>
      <c r="Y24" s="43"/>
    </row>
    <row r="25">
      <c r="A25" s="138"/>
      <c r="B25" s="49"/>
      <c r="C25" s="147" t="s">
        <v>211</v>
      </c>
      <c r="D25" s="162">
        <f>'Ratios 2022'!D33</f>
        <v>0.3305564021</v>
      </c>
      <c r="E25" s="162">
        <f>'Ratios 2023'!D33</f>
        <v>0.3268038097</v>
      </c>
      <c r="F25" s="162">
        <f>'Ratios 2024'!D33</f>
        <v>0.2982199335</v>
      </c>
      <c r="G25" s="180">
        <f>average(D25:F25)</f>
        <v>0.3185267151</v>
      </c>
      <c r="H25" s="149" t="s">
        <v>212</v>
      </c>
      <c r="I25" s="43"/>
      <c r="J25" s="43"/>
      <c r="K25" s="43"/>
      <c r="L25" s="43"/>
      <c r="M25" s="43"/>
      <c r="N25" s="43"/>
      <c r="O25" s="43"/>
      <c r="P25" s="43"/>
      <c r="Q25" s="43"/>
      <c r="R25" s="43"/>
      <c r="S25" s="43"/>
      <c r="T25" s="43"/>
      <c r="U25" s="43"/>
      <c r="V25" s="43"/>
      <c r="W25" s="43"/>
      <c r="X25" s="43"/>
      <c r="Y25" s="43"/>
    </row>
    <row r="26">
      <c r="A26" s="138"/>
      <c r="B26" s="51"/>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7"/>
      <c r="J27" s="57"/>
      <c r="K27" s="57"/>
      <c r="L27" s="57"/>
      <c r="M27" s="57"/>
      <c r="N27" s="57"/>
      <c r="O27" s="57"/>
      <c r="P27" s="57"/>
      <c r="Q27" s="57"/>
      <c r="R27" s="57"/>
      <c r="S27" s="57"/>
      <c r="T27" s="57"/>
      <c r="U27" s="57"/>
      <c r="V27" s="57"/>
      <c r="W27" s="57"/>
      <c r="X27" s="57"/>
      <c r="Y27" s="57"/>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252</v>
      </c>
      <c r="E29" s="45" t="s">
        <v>253</v>
      </c>
      <c r="F29" s="45" t="s">
        <v>254</v>
      </c>
      <c r="G29" s="58" t="s">
        <v>255</v>
      </c>
      <c r="H29" s="58"/>
      <c r="I29" s="43"/>
      <c r="J29" s="43"/>
      <c r="K29" s="43"/>
      <c r="L29" s="43"/>
      <c r="M29" s="43"/>
      <c r="N29" s="43"/>
      <c r="O29" s="43"/>
      <c r="P29" s="43"/>
      <c r="Q29" s="43"/>
      <c r="R29" s="43"/>
      <c r="S29" s="43"/>
      <c r="T29" s="43"/>
      <c r="U29" s="43"/>
      <c r="V29" s="43"/>
      <c r="W29" s="43"/>
      <c r="X29" s="43"/>
      <c r="Y29" s="43"/>
    </row>
    <row r="30">
      <c r="A30" s="138"/>
      <c r="B30" s="49"/>
      <c r="C30" s="147" t="s">
        <v>213</v>
      </c>
      <c r="D30" s="162">
        <f>'Ratios 2022'!D38</f>
        <v>0.1343834786</v>
      </c>
      <c r="E30" s="162">
        <f>'Ratios 2023'!D38</f>
        <v>0.1470607729</v>
      </c>
      <c r="F30" s="162">
        <f>'Ratios 2024'!D38</f>
        <v>0.1143325669</v>
      </c>
      <c r="G30" s="180">
        <f>average(D30:F30)</f>
        <v>0.1319256061</v>
      </c>
      <c r="H30" s="149" t="s">
        <v>216</v>
      </c>
      <c r="I30" s="43"/>
      <c r="J30" s="43"/>
      <c r="K30" s="43"/>
      <c r="L30" s="43"/>
      <c r="M30" s="43"/>
      <c r="N30" s="43"/>
      <c r="O30" s="43"/>
      <c r="P30" s="43"/>
      <c r="Q30" s="43"/>
      <c r="R30" s="43"/>
      <c r="S30" s="43"/>
      <c r="T30" s="43"/>
      <c r="U30" s="43"/>
      <c r="V30" s="43"/>
      <c r="W30" s="43"/>
      <c r="X30" s="43"/>
      <c r="Y30" s="43"/>
    </row>
    <row r="31">
      <c r="A31" s="138"/>
      <c r="B31" s="51"/>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7"/>
      <c r="J32" s="57"/>
      <c r="K32" s="57"/>
      <c r="L32" s="57"/>
      <c r="M32" s="57"/>
      <c r="N32" s="57"/>
      <c r="O32" s="57"/>
      <c r="P32" s="57"/>
      <c r="Q32" s="57"/>
      <c r="R32" s="57"/>
      <c r="S32" s="57"/>
      <c r="T32" s="57"/>
      <c r="U32" s="57"/>
      <c r="V32" s="57"/>
      <c r="W32" s="57"/>
      <c r="X32" s="57"/>
      <c r="Y32" s="57"/>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252</v>
      </c>
      <c r="E34" s="45" t="s">
        <v>253</v>
      </c>
      <c r="F34" s="45" t="s">
        <v>254</v>
      </c>
      <c r="G34" s="58" t="s">
        <v>255</v>
      </c>
      <c r="H34" s="58"/>
      <c r="I34" s="43"/>
      <c r="J34" s="43"/>
      <c r="K34" s="43"/>
      <c r="L34" s="43"/>
      <c r="M34" s="43"/>
      <c r="N34" s="43"/>
      <c r="O34" s="43"/>
      <c r="P34" s="43"/>
      <c r="Q34" s="43"/>
      <c r="R34" s="43"/>
      <c r="S34" s="43"/>
      <c r="T34" s="43"/>
      <c r="U34" s="43"/>
      <c r="V34" s="43"/>
      <c r="W34" s="43"/>
      <c r="X34" s="43"/>
      <c r="Y34" s="43"/>
    </row>
    <row r="35">
      <c r="A35" s="138"/>
      <c r="B35" s="49"/>
      <c r="C35" s="147" t="s">
        <v>256</v>
      </c>
      <c r="D35" s="162">
        <f>'Ratios 2022'!E41</f>
        <v>0.7096444966</v>
      </c>
      <c r="E35" s="162">
        <f>'Ratios 2023'!E41</f>
        <v>0.768283554</v>
      </c>
      <c r="F35" s="162">
        <f>'Ratios 2024'!E41</f>
        <v>0.7952154736</v>
      </c>
      <c r="G35" s="180">
        <f t="shared" ref="G35:G37" si="1">average(D35:F35)</f>
        <v>0.7577145081</v>
      </c>
      <c r="H35" s="180"/>
      <c r="I35" s="43"/>
      <c r="J35" s="43"/>
      <c r="K35" s="43"/>
      <c r="L35" s="43"/>
      <c r="M35" s="43"/>
      <c r="N35" s="43"/>
      <c r="O35" s="43"/>
      <c r="P35" s="43"/>
      <c r="Q35" s="43"/>
      <c r="R35" s="43"/>
      <c r="S35" s="43"/>
      <c r="T35" s="43"/>
      <c r="U35" s="43"/>
      <c r="V35" s="43"/>
      <c r="W35" s="43"/>
      <c r="X35" s="43"/>
      <c r="Y35" s="43"/>
    </row>
    <row r="36">
      <c r="A36" s="138"/>
      <c r="B36" s="51"/>
      <c r="C36" s="147" t="s">
        <v>220</v>
      </c>
      <c r="D36" s="162">
        <f>'Ratios 2022'!E42</f>
        <v>0.1921467774</v>
      </c>
      <c r="E36" s="162">
        <f>'Ratios 2023'!E42</f>
        <v>0.171618992</v>
      </c>
      <c r="F36" s="162">
        <f>'Ratios 2024'!E42</f>
        <v>0.145975806</v>
      </c>
      <c r="G36" s="180">
        <f t="shared" si="1"/>
        <v>0.1699138585</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0.09820872592</v>
      </c>
      <c r="E37" s="162">
        <f>'Ratios 2023'!E43</f>
        <v>0.06009745399</v>
      </c>
      <c r="F37" s="162">
        <f>'Ratios 2024'!E43</f>
        <v>0.05880872039</v>
      </c>
      <c r="G37" s="180">
        <f t="shared" si="1"/>
        <v>0.07237163344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7"/>
      <c r="J39" s="57"/>
      <c r="K39" s="57"/>
      <c r="L39" s="57"/>
      <c r="M39" s="57"/>
      <c r="N39" s="57"/>
      <c r="O39" s="57"/>
      <c r="P39" s="57"/>
      <c r="Q39" s="57"/>
      <c r="R39" s="57"/>
      <c r="S39" s="57"/>
      <c r="T39" s="57"/>
      <c r="U39" s="57"/>
      <c r="V39" s="57"/>
      <c r="W39" s="57"/>
      <c r="X39" s="57"/>
      <c r="Y39" s="57"/>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252</v>
      </c>
      <c r="E41" s="45" t="s">
        <v>253</v>
      </c>
      <c r="F41" s="45" t="s">
        <v>254</v>
      </c>
      <c r="G41" s="58" t="s">
        <v>255</v>
      </c>
      <c r="H41" s="58"/>
      <c r="I41" s="43"/>
      <c r="J41" s="43"/>
      <c r="K41" s="43"/>
      <c r="L41" s="43"/>
      <c r="M41" s="43"/>
      <c r="N41" s="43"/>
      <c r="O41" s="43"/>
      <c r="P41" s="43"/>
      <c r="Q41" s="43"/>
      <c r="R41" s="43"/>
      <c r="S41" s="43"/>
      <c r="T41" s="43"/>
      <c r="U41" s="43"/>
      <c r="V41" s="43"/>
      <c r="W41" s="43"/>
      <c r="X41" s="43"/>
      <c r="Y41" s="43"/>
    </row>
    <row r="42">
      <c r="A42" s="138"/>
      <c r="B42" s="49"/>
      <c r="C42" s="147" t="s">
        <v>226</v>
      </c>
      <c r="D42" s="165">
        <f>'Ratios 2022'!D49</f>
        <v>22.22914356</v>
      </c>
      <c r="E42" s="165">
        <f>'Ratios 2023'!D49</f>
        <v>7.712169941</v>
      </c>
      <c r="F42" s="165">
        <f>'Ratios 2024'!D49</f>
        <v>24.76570678</v>
      </c>
      <c r="G42" s="182">
        <f>average(D42:F42)</f>
        <v>18.23567343</v>
      </c>
      <c r="H42" s="149" t="s">
        <v>227</v>
      </c>
      <c r="I42" s="43"/>
      <c r="J42" s="43"/>
      <c r="K42" s="43"/>
      <c r="L42" s="43"/>
      <c r="M42" s="43"/>
      <c r="N42" s="43"/>
      <c r="O42" s="43"/>
      <c r="P42" s="43"/>
      <c r="Q42" s="43"/>
      <c r="R42" s="43"/>
      <c r="S42" s="43"/>
      <c r="T42" s="43"/>
      <c r="U42" s="43"/>
      <c r="V42" s="43"/>
      <c r="W42" s="43"/>
      <c r="X42" s="43"/>
      <c r="Y42" s="43"/>
    </row>
    <row r="43">
      <c r="A43" s="138"/>
      <c r="B43" s="51"/>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7"/>
      <c r="J44" s="57"/>
      <c r="K44" s="57"/>
      <c r="L44" s="57"/>
      <c r="M44" s="57"/>
      <c r="N44" s="57"/>
      <c r="O44" s="57"/>
      <c r="P44" s="57"/>
      <c r="Q44" s="57"/>
      <c r="R44" s="57"/>
      <c r="S44" s="57"/>
      <c r="T44" s="57"/>
      <c r="U44" s="57"/>
      <c r="V44" s="57"/>
      <c r="W44" s="57"/>
      <c r="X44" s="57"/>
      <c r="Y44" s="57"/>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252</v>
      </c>
      <c r="E46" s="45" t="s">
        <v>253</v>
      </c>
      <c r="F46" s="45" t="s">
        <v>254</v>
      </c>
      <c r="G46" s="58" t="s">
        <v>255</v>
      </c>
      <c r="H46" s="58"/>
      <c r="I46" s="43"/>
      <c r="J46" s="43"/>
      <c r="K46" s="43"/>
      <c r="L46" s="43"/>
      <c r="M46" s="43"/>
      <c r="N46" s="43"/>
      <c r="O46" s="43"/>
      <c r="P46" s="43"/>
      <c r="Q46" s="43"/>
      <c r="R46" s="43"/>
      <c r="S46" s="43"/>
      <c r="T46" s="43"/>
      <c r="U46" s="43"/>
      <c r="V46" s="43"/>
      <c r="W46" s="43"/>
      <c r="X46" s="43"/>
      <c r="Y46" s="43"/>
    </row>
    <row r="47">
      <c r="A47" s="138"/>
      <c r="B47" s="49"/>
      <c r="C47" s="147" t="s">
        <v>232</v>
      </c>
      <c r="D47" s="148">
        <f>'Ratios 2022'!D54</f>
        <v>14.9993108</v>
      </c>
      <c r="E47" s="148">
        <f>'Ratios 2023'!D54</f>
        <v>10.37946824</v>
      </c>
      <c r="F47" s="148">
        <f>'Ratios 2024'!D54</f>
        <v>12.13977481</v>
      </c>
      <c r="G47" s="176">
        <f>average(D47:F47)</f>
        <v>12.50618462</v>
      </c>
      <c r="H47" s="149" t="s">
        <v>233</v>
      </c>
      <c r="I47" s="43"/>
      <c r="J47" s="43"/>
      <c r="K47" s="43"/>
      <c r="L47" s="43"/>
      <c r="M47" s="43"/>
      <c r="N47" s="43"/>
      <c r="O47" s="43"/>
      <c r="P47" s="43"/>
      <c r="Q47" s="43"/>
      <c r="R47" s="43"/>
      <c r="S47" s="43"/>
      <c r="T47" s="43"/>
      <c r="U47" s="43"/>
      <c r="V47" s="43"/>
      <c r="W47" s="43"/>
      <c r="X47" s="43"/>
      <c r="Y47" s="43"/>
    </row>
    <row r="48">
      <c r="A48" s="138"/>
      <c r="B48" s="51"/>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7"/>
      <c r="J49" s="57"/>
      <c r="K49" s="57"/>
      <c r="L49" s="57"/>
      <c r="M49" s="57"/>
      <c r="N49" s="57"/>
      <c r="O49" s="57"/>
      <c r="P49" s="57"/>
      <c r="Q49" s="57"/>
      <c r="R49" s="57"/>
      <c r="S49" s="57"/>
      <c r="T49" s="57"/>
      <c r="U49" s="57"/>
      <c r="V49" s="57"/>
      <c r="W49" s="57"/>
      <c r="X49" s="57"/>
      <c r="Y49" s="57"/>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252</v>
      </c>
      <c r="E51" s="45" t="s">
        <v>253</v>
      </c>
      <c r="F51" s="45" t="s">
        <v>254</v>
      </c>
      <c r="G51" s="58" t="s">
        <v>255</v>
      </c>
      <c r="H51" s="58"/>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1"/>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CURE BLINDNESS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CURE BLINDNESS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48">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48">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48">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48">
        <v>174400.0</v>
      </c>
      <c r="F6" s="41"/>
      <c r="G6" s="43"/>
      <c r="H6" s="43"/>
      <c r="I6" s="43"/>
      <c r="J6" s="43"/>
      <c r="K6" s="43"/>
      <c r="L6" s="43"/>
      <c r="M6" s="43"/>
      <c r="N6" s="43"/>
      <c r="O6" s="43"/>
      <c r="P6" s="43"/>
      <c r="Q6" s="43"/>
      <c r="R6" s="43"/>
      <c r="S6" s="43"/>
      <c r="T6" s="43"/>
      <c r="U6" s="43"/>
      <c r="V6" s="43"/>
      <c r="W6" s="43"/>
      <c r="X6" s="43"/>
      <c r="Y6" s="43"/>
      <c r="Z6" s="43"/>
    </row>
    <row r="7">
      <c r="A7" s="49"/>
      <c r="B7" s="45" t="s">
        <v>56</v>
      </c>
      <c r="C7" s="50" t="s">
        <v>57</v>
      </c>
      <c r="D7" s="47"/>
      <c r="E7" s="48">
        <v>2.6358039E7</v>
      </c>
      <c r="F7" s="41"/>
      <c r="G7" s="43"/>
      <c r="H7" s="43"/>
      <c r="I7" s="43"/>
      <c r="J7" s="43"/>
      <c r="K7" s="43"/>
      <c r="L7" s="43"/>
      <c r="M7" s="43"/>
      <c r="N7" s="43"/>
      <c r="O7" s="43"/>
      <c r="P7" s="43"/>
      <c r="Q7" s="43"/>
      <c r="R7" s="43"/>
      <c r="S7" s="43"/>
      <c r="T7" s="43"/>
      <c r="U7" s="43"/>
      <c r="V7" s="43"/>
      <c r="W7" s="43"/>
      <c r="X7" s="43"/>
      <c r="Y7" s="43"/>
      <c r="Z7" s="43"/>
    </row>
    <row r="8">
      <c r="A8" s="51"/>
      <c r="B8" s="45" t="s">
        <v>58</v>
      </c>
      <c r="C8" s="46" t="s">
        <v>59</v>
      </c>
      <c r="D8" s="47"/>
      <c r="E8" s="48">
        <v>1.6655005E7</v>
      </c>
      <c r="F8" s="41"/>
      <c r="G8" s="43"/>
      <c r="H8" s="43"/>
      <c r="I8" s="43"/>
      <c r="J8" s="43"/>
      <c r="K8" s="43"/>
      <c r="L8" s="43"/>
      <c r="M8" s="43"/>
      <c r="N8" s="43"/>
      <c r="O8" s="43"/>
      <c r="P8" s="43"/>
      <c r="Q8" s="43"/>
      <c r="R8" s="43"/>
      <c r="S8" s="43"/>
      <c r="T8" s="43"/>
      <c r="U8" s="43"/>
      <c r="V8" s="43"/>
      <c r="W8" s="43"/>
      <c r="X8" s="43"/>
      <c r="Y8" s="43"/>
      <c r="Z8" s="43"/>
    </row>
    <row r="9">
      <c r="A9" s="52"/>
      <c r="B9" s="53" t="s">
        <v>60</v>
      </c>
      <c r="C9" s="54" t="s">
        <v>61</v>
      </c>
      <c r="D9" s="55"/>
      <c r="E9" s="55"/>
      <c r="F9" s="56">
        <f>SUM(E2:E7)</f>
        <v>26532439</v>
      </c>
      <c r="G9" s="57"/>
      <c r="H9" s="57"/>
      <c r="I9" s="57"/>
      <c r="J9" s="57"/>
      <c r="K9" s="57"/>
      <c r="L9" s="57"/>
      <c r="M9" s="57"/>
      <c r="N9" s="57"/>
      <c r="O9" s="57"/>
      <c r="P9" s="57"/>
      <c r="Q9" s="57"/>
      <c r="R9" s="57"/>
      <c r="S9" s="57"/>
      <c r="T9" s="57"/>
      <c r="U9" s="57"/>
      <c r="V9" s="57"/>
      <c r="W9" s="57"/>
      <c r="X9" s="57"/>
      <c r="Y9" s="57"/>
      <c r="Z9" s="57"/>
    </row>
    <row r="10">
      <c r="A10" s="44" t="s">
        <v>62</v>
      </c>
      <c r="B10" s="58" t="s">
        <v>63</v>
      </c>
      <c r="C10" s="59" t="s">
        <v>64</v>
      </c>
      <c r="D10" s="15"/>
      <c r="E10" s="15"/>
      <c r="F10" s="60">
        <v>138947.0</v>
      </c>
      <c r="G10" s="43"/>
      <c r="H10" s="43"/>
      <c r="I10" s="43"/>
      <c r="J10" s="43"/>
      <c r="K10" s="43"/>
      <c r="L10" s="43"/>
      <c r="M10" s="43"/>
      <c r="N10" s="43"/>
      <c r="O10" s="43"/>
      <c r="P10" s="43"/>
      <c r="Q10" s="43"/>
      <c r="R10" s="43"/>
      <c r="S10" s="43"/>
      <c r="T10" s="43"/>
      <c r="U10" s="43"/>
      <c r="V10" s="43"/>
      <c r="W10" s="43"/>
      <c r="X10" s="43"/>
      <c r="Y10" s="43"/>
      <c r="Z10" s="43"/>
    </row>
    <row r="11">
      <c r="A11" s="49"/>
      <c r="B11" s="45" t="s">
        <v>48</v>
      </c>
      <c r="C11" s="59"/>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59"/>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1"/>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3" t="s">
        <v>58</v>
      </c>
      <c r="C16" s="54" t="s">
        <v>65</v>
      </c>
      <c r="D16" s="56"/>
      <c r="E16" s="56"/>
      <c r="F16" s="56">
        <f>sum(F10:F15)</f>
        <v>138947</v>
      </c>
      <c r="G16" s="57"/>
      <c r="H16" s="57"/>
      <c r="I16" s="57"/>
      <c r="J16" s="57"/>
      <c r="K16" s="57"/>
      <c r="L16" s="57"/>
      <c r="M16" s="57"/>
      <c r="N16" s="57"/>
      <c r="O16" s="57"/>
      <c r="P16" s="57"/>
      <c r="Q16" s="57"/>
      <c r="R16" s="57"/>
      <c r="S16" s="57"/>
      <c r="T16" s="57"/>
      <c r="U16" s="57"/>
      <c r="V16" s="57"/>
      <c r="W16" s="57"/>
      <c r="X16" s="57"/>
      <c r="Y16" s="57"/>
      <c r="Z16" s="57"/>
    </row>
    <row r="17">
      <c r="A17" s="65" t="s">
        <v>66</v>
      </c>
      <c r="B17" s="66">
        <v>3.0</v>
      </c>
      <c r="C17" s="67" t="s">
        <v>67</v>
      </c>
      <c r="D17" s="61"/>
      <c r="E17" s="61"/>
      <c r="F17" s="48">
        <v>193428.0</v>
      </c>
      <c r="G17" s="68"/>
      <c r="H17" s="43"/>
      <c r="I17" s="43"/>
      <c r="J17" s="43"/>
      <c r="K17" s="43"/>
      <c r="L17" s="43"/>
      <c r="M17" s="43"/>
      <c r="N17" s="43"/>
      <c r="O17" s="43"/>
      <c r="P17" s="43"/>
      <c r="Q17" s="43"/>
      <c r="R17" s="43"/>
      <c r="S17" s="43"/>
      <c r="T17" s="43"/>
      <c r="U17" s="43"/>
      <c r="V17" s="43"/>
      <c r="W17" s="43"/>
      <c r="X17" s="43"/>
      <c r="Y17" s="43"/>
      <c r="Z17" s="43"/>
    </row>
    <row r="18">
      <c r="A18" s="49"/>
      <c r="B18" s="66">
        <v>4.0</v>
      </c>
      <c r="C18" s="54"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4"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8" t="s">
        <v>72</v>
      </c>
      <c r="C21" s="46" t="s">
        <v>73</v>
      </c>
      <c r="D21" s="48">
        <v>0.0</v>
      </c>
      <c r="E21" s="48">
        <v>0.0</v>
      </c>
      <c r="F21" s="74"/>
      <c r="G21" s="43"/>
      <c r="H21" s="43"/>
      <c r="I21" s="43"/>
      <c r="J21" s="43"/>
      <c r="K21" s="43"/>
      <c r="L21" s="43"/>
      <c r="M21" s="43"/>
      <c r="N21" s="43"/>
      <c r="O21" s="43"/>
      <c r="P21" s="43"/>
      <c r="Q21" s="43"/>
      <c r="R21" s="43"/>
      <c r="S21" s="43"/>
      <c r="T21" s="43"/>
      <c r="U21" s="43"/>
      <c r="V21" s="43"/>
      <c r="W21" s="43"/>
      <c r="X21" s="43"/>
      <c r="Y21" s="43"/>
      <c r="Z21" s="43"/>
    </row>
    <row r="22">
      <c r="A22" s="49"/>
      <c r="B22" s="58" t="s">
        <v>48</v>
      </c>
      <c r="C22" s="46" t="s">
        <v>74</v>
      </c>
      <c r="D22" s="48">
        <v>0.0</v>
      </c>
      <c r="E22" s="48">
        <v>0.0</v>
      </c>
      <c r="F22" s="74"/>
      <c r="G22" s="43"/>
      <c r="H22" s="43"/>
      <c r="I22" s="43"/>
      <c r="J22" s="43"/>
      <c r="K22" s="43"/>
      <c r="L22" s="43"/>
      <c r="M22" s="43"/>
      <c r="N22" s="43"/>
      <c r="O22" s="43"/>
      <c r="P22" s="43"/>
      <c r="Q22" s="43"/>
      <c r="R22" s="43"/>
      <c r="S22" s="43"/>
      <c r="T22" s="43"/>
      <c r="U22" s="43"/>
      <c r="V22" s="43"/>
      <c r="W22" s="43"/>
      <c r="X22" s="43"/>
      <c r="Y22" s="43"/>
      <c r="Z22" s="43"/>
    </row>
    <row r="23">
      <c r="A23" s="49"/>
      <c r="B23" s="58"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4" t="s">
        <v>76</v>
      </c>
      <c r="D24" s="55"/>
      <c r="E24" s="55"/>
      <c r="F24" s="56">
        <f>sum(D23:E23)</f>
        <v>0</v>
      </c>
      <c r="G24" s="57"/>
      <c r="H24" s="57"/>
      <c r="I24" s="57"/>
      <c r="J24" s="57"/>
      <c r="K24" s="57"/>
      <c r="L24" s="57"/>
      <c r="M24" s="57"/>
      <c r="N24" s="57"/>
      <c r="O24" s="57"/>
      <c r="P24" s="57"/>
      <c r="Q24" s="57"/>
      <c r="R24" s="57"/>
      <c r="S24" s="57"/>
      <c r="T24" s="57"/>
      <c r="U24" s="57"/>
      <c r="V24" s="57"/>
      <c r="W24" s="57"/>
      <c r="X24" s="57"/>
      <c r="Y24" s="57"/>
      <c r="Z24" s="57"/>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48">
        <v>2.0117208E7</v>
      </c>
      <c r="E26" s="48">
        <v>0.0</v>
      </c>
      <c r="F26" s="74"/>
      <c r="G26" s="76"/>
      <c r="H26" s="43"/>
      <c r="I26" s="43"/>
      <c r="J26" s="43"/>
      <c r="K26" s="43"/>
      <c r="L26" s="43"/>
      <c r="M26" s="43"/>
      <c r="N26" s="43"/>
      <c r="O26" s="43"/>
      <c r="P26" s="43"/>
      <c r="Q26" s="43"/>
      <c r="R26" s="43"/>
      <c r="S26" s="43"/>
      <c r="T26" s="43"/>
      <c r="U26" s="43"/>
      <c r="V26" s="43"/>
      <c r="W26" s="43"/>
      <c r="X26" s="43"/>
      <c r="Y26" s="43"/>
      <c r="Z26" s="43"/>
    </row>
    <row r="27">
      <c r="A27" s="49"/>
      <c r="B27" s="58" t="s">
        <v>48</v>
      </c>
      <c r="C27" s="46" t="s">
        <v>81</v>
      </c>
      <c r="D27" s="48">
        <v>1.5417413E7</v>
      </c>
      <c r="E27" s="48">
        <v>0.0</v>
      </c>
      <c r="F27" s="74"/>
      <c r="G27" s="43"/>
      <c r="H27" s="43"/>
      <c r="I27" s="43"/>
      <c r="J27" s="43"/>
      <c r="K27" s="43"/>
      <c r="L27" s="43"/>
      <c r="M27" s="43"/>
      <c r="N27" s="43"/>
      <c r="O27" s="43"/>
      <c r="P27" s="43"/>
      <c r="Q27" s="43"/>
      <c r="R27" s="43"/>
      <c r="S27" s="43"/>
      <c r="T27" s="43"/>
      <c r="U27" s="43"/>
      <c r="V27" s="43"/>
      <c r="W27" s="43"/>
      <c r="X27" s="43"/>
      <c r="Y27" s="43"/>
      <c r="Z27" s="43"/>
    </row>
    <row r="28">
      <c r="A28" s="49"/>
      <c r="B28" s="58" t="s">
        <v>50</v>
      </c>
      <c r="C28" s="46" t="s">
        <v>82</v>
      </c>
      <c r="D28" s="75">
        <f t="shared" ref="D28:E28" si="2">D26-D27</f>
        <v>4699795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3" t="s">
        <v>52</v>
      </c>
      <c r="C29" s="54" t="s">
        <v>83</v>
      </c>
      <c r="D29" s="56"/>
      <c r="E29" s="56"/>
      <c r="F29" s="56">
        <f>sum(D28:E28)</f>
        <v>4699795</v>
      </c>
      <c r="G29" s="57"/>
      <c r="H29" s="57"/>
      <c r="I29" s="57"/>
      <c r="J29" s="57"/>
      <c r="K29" s="57"/>
      <c r="L29" s="57"/>
      <c r="M29" s="57"/>
      <c r="N29" s="57"/>
      <c r="O29" s="57"/>
      <c r="P29" s="57"/>
      <c r="Q29" s="57"/>
      <c r="R29" s="57"/>
      <c r="S29" s="57"/>
      <c r="T29" s="57"/>
      <c r="U29" s="57"/>
      <c r="V29" s="57"/>
      <c r="W29" s="57"/>
      <c r="X29" s="57"/>
      <c r="Y29" s="57"/>
      <c r="Z29" s="57"/>
    </row>
    <row r="30">
      <c r="A30" s="49"/>
      <c r="B30" s="58" t="s">
        <v>84</v>
      </c>
      <c r="C30" s="50" t="s">
        <v>85</v>
      </c>
      <c r="D30" s="50"/>
      <c r="E30" s="60">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60">
        <v>0.0</v>
      </c>
      <c r="F31" s="74"/>
      <c r="G31" s="43"/>
      <c r="H31" s="43"/>
      <c r="I31" s="43"/>
      <c r="J31" s="43"/>
      <c r="K31" s="43"/>
      <c r="L31" s="43"/>
      <c r="M31" s="43"/>
      <c r="N31" s="43"/>
      <c r="O31" s="43"/>
      <c r="P31" s="43"/>
      <c r="Q31" s="43"/>
      <c r="R31" s="43"/>
      <c r="S31" s="43"/>
      <c r="T31" s="43"/>
      <c r="U31" s="43"/>
      <c r="V31" s="43"/>
      <c r="W31" s="43"/>
      <c r="X31" s="43"/>
      <c r="Y31" s="43"/>
      <c r="Z31" s="43"/>
    </row>
    <row r="32">
      <c r="A32" s="49"/>
      <c r="B32" s="53" t="s">
        <v>50</v>
      </c>
      <c r="C32" s="67" t="s">
        <v>87</v>
      </c>
      <c r="D32" s="78"/>
      <c r="E32" s="79"/>
      <c r="F32" s="56">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0" t="s">
        <v>89</v>
      </c>
      <c r="D33" s="81"/>
      <c r="E33" s="60">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60">
        <v>0.0</v>
      </c>
      <c r="F34" s="74"/>
      <c r="G34" s="43"/>
      <c r="H34" s="43"/>
      <c r="I34" s="43"/>
      <c r="J34" s="43"/>
      <c r="K34" s="43"/>
      <c r="L34" s="43"/>
      <c r="M34" s="43"/>
      <c r="N34" s="43"/>
      <c r="O34" s="43"/>
      <c r="P34" s="43"/>
      <c r="Q34" s="43"/>
      <c r="R34" s="43"/>
      <c r="S34" s="43"/>
      <c r="T34" s="43"/>
      <c r="U34" s="43"/>
      <c r="V34" s="43"/>
      <c r="W34" s="43"/>
      <c r="X34" s="43"/>
      <c r="Y34" s="43"/>
      <c r="Z34" s="43"/>
    </row>
    <row r="35">
      <c r="A35" s="49"/>
      <c r="B35" s="53" t="s">
        <v>50</v>
      </c>
      <c r="C35" s="67" t="s">
        <v>91</v>
      </c>
      <c r="D35" s="78"/>
      <c r="E35" s="79"/>
      <c r="F35" s="56">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0" t="s">
        <v>93</v>
      </c>
      <c r="D36" s="81"/>
      <c r="E36" s="60">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60">
        <v>0.0</v>
      </c>
      <c r="F37" s="74"/>
      <c r="G37" s="43"/>
      <c r="H37" s="43"/>
      <c r="I37" s="43"/>
      <c r="J37" s="43"/>
      <c r="K37" s="43"/>
      <c r="L37" s="43"/>
      <c r="M37" s="43"/>
      <c r="N37" s="43"/>
      <c r="O37" s="43"/>
      <c r="P37" s="43"/>
      <c r="Q37" s="43"/>
      <c r="R37" s="43"/>
      <c r="S37" s="43"/>
      <c r="T37" s="43"/>
      <c r="U37" s="43"/>
      <c r="V37" s="43"/>
      <c r="W37" s="43"/>
      <c r="X37" s="43"/>
      <c r="Y37" s="43"/>
      <c r="Z37" s="43"/>
    </row>
    <row r="38">
      <c r="A38" s="49"/>
      <c r="B38" s="53" t="s">
        <v>50</v>
      </c>
      <c r="C38" s="67" t="s">
        <v>95</v>
      </c>
      <c r="D38" s="78"/>
      <c r="E38" s="79"/>
      <c r="F38" s="56">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25827.0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60">
        <v>8600.0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60">
        <v>2513.0</v>
      </c>
      <c r="F41" s="74"/>
      <c r="G41" s="43"/>
      <c r="H41" s="43"/>
      <c r="I41" s="43"/>
      <c r="J41" s="43"/>
      <c r="K41" s="43"/>
      <c r="L41" s="43"/>
      <c r="M41" s="43"/>
      <c r="N41" s="43"/>
      <c r="O41" s="43"/>
      <c r="P41" s="43"/>
      <c r="Q41" s="43"/>
      <c r="R41" s="43"/>
      <c r="S41" s="43"/>
      <c r="T41" s="43"/>
      <c r="U41" s="43"/>
      <c r="V41" s="43"/>
      <c r="W41" s="43"/>
      <c r="X41" s="43"/>
      <c r="Y41" s="43"/>
      <c r="Z41" s="43"/>
    </row>
    <row r="42">
      <c r="A42" s="51"/>
      <c r="B42" s="45" t="s">
        <v>52</v>
      </c>
      <c r="C42" s="83" t="s">
        <v>100</v>
      </c>
      <c r="D42" s="74"/>
      <c r="E42" s="60">
        <v>0.0</v>
      </c>
      <c r="F42" s="74"/>
      <c r="G42" s="43"/>
      <c r="H42" s="43"/>
      <c r="I42" s="43"/>
      <c r="J42" s="43"/>
      <c r="K42" s="43"/>
      <c r="L42" s="43"/>
      <c r="M42" s="43"/>
      <c r="N42" s="43"/>
      <c r="O42" s="43"/>
      <c r="P42" s="43"/>
      <c r="Q42" s="43"/>
      <c r="R42" s="43"/>
      <c r="S42" s="43"/>
      <c r="T42" s="43"/>
      <c r="U42" s="43"/>
      <c r="V42" s="43"/>
      <c r="W42" s="43"/>
      <c r="X42" s="43"/>
      <c r="Y42" s="43"/>
      <c r="Z42" s="43"/>
    </row>
    <row r="43">
      <c r="A43" s="84"/>
      <c r="B43" s="53" t="s">
        <v>54</v>
      </c>
      <c r="C43" s="14" t="s">
        <v>65</v>
      </c>
      <c r="D43" s="79"/>
      <c r="E43" s="79"/>
      <c r="F43" s="56">
        <f>sum(E39:E42)</f>
        <v>36940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31601549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CURE BLINDNESS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48">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6300010</v>
      </c>
      <c r="D5" s="99">
        <v>6300010.0</v>
      </c>
      <c r="E5" s="99">
        <v>0.0</v>
      </c>
      <c r="F5" s="99">
        <v>0.0</v>
      </c>
      <c r="G5" s="43"/>
      <c r="H5" s="43"/>
      <c r="I5" s="43"/>
      <c r="J5" s="43"/>
      <c r="K5" s="43"/>
      <c r="L5" s="43"/>
      <c r="M5" s="43"/>
      <c r="N5" s="43"/>
      <c r="O5" s="43"/>
      <c r="P5" s="43"/>
      <c r="Q5" s="43"/>
      <c r="R5" s="43"/>
      <c r="S5" s="43"/>
      <c r="T5" s="43"/>
      <c r="U5" s="43"/>
      <c r="V5" s="43"/>
      <c r="W5" s="43"/>
      <c r="X5" s="43"/>
      <c r="Y5" s="43"/>
      <c r="Z5" s="43"/>
    </row>
    <row r="6">
      <c r="A6" s="45">
        <v>4.0</v>
      </c>
      <c r="B6" s="50"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917024</v>
      </c>
      <c r="D7" s="48">
        <v>281126.0</v>
      </c>
      <c r="E7" s="48">
        <v>445375.0</v>
      </c>
      <c r="F7" s="48">
        <v>190523.0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278960</v>
      </c>
      <c r="D8" s="48">
        <v>0.0</v>
      </c>
      <c r="E8" s="48">
        <v>278960.0</v>
      </c>
      <c r="F8" s="48">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2149204</v>
      </c>
      <c r="D9" s="48">
        <v>1211244.0</v>
      </c>
      <c r="E9" s="48">
        <v>521725.0</v>
      </c>
      <c r="F9" s="48">
        <v>416235.0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96095</v>
      </c>
      <c r="D10" s="48">
        <v>50980.0</v>
      </c>
      <c r="E10" s="48">
        <v>26688.0</v>
      </c>
      <c r="F10" s="48">
        <v>18427.0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353443</v>
      </c>
      <c r="D11" s="48">
        <v>172426.0</v>
      </c>
      <c r="E11" s="48">
        <v>118388.0</v>
      </c>
      <c r="F11" s="48">
        <v>62629.0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222719</v>
      </c>
      <c r="D12" s="48">
        <v>100701.0</v>
      </c>
      <c r="E12" s="48">
        <v>81649.0</v>
      </c>
      <c r="F12" s="48">
        <v>40369.0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48">
        <v>0.0</v>
      </c>
      <c r="E13" s="48">
        <v>0.0</v>
      </c>
      <c r="F13" s="48">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4725</v>
      </c>
      <c r="D14" s="48">
        <v>0.0</v>
      </c>
      <c r="E14" s="48">
        <v>4725.0</v>
      </c>
      <c r="F14" s="48">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127156</v>
      </c>
      <c r="D15" s="48">
        <v>0.0</v>
      </c>
      <c r="E15" s="48">
        <v>127156.0</v>
      </c>
      <c r="F15" s="48">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48">
        <v>0.0</v>
      </c>
      <c r="E16" s="48">
        <v>0.0</v>
      </c>
      <c r="F16" s="48">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48">
        <v>0.0</v>
      </c>
      <c r="E17" s="48">
        <v>0.0</v>
      </c>
      <c r="F17" s="48">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48">
        <v>0.0</v>
      </c>
      <c r="E18" s="48">
        <v>0.0</v>
      </c>
      <c r="F18" s="48">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41503</v>
      </c>
      <c r="D19" s="48">
        <v>0.0</v>
      </c>
      <c r="E19" s="48">
        <v>41503.0</v>
      </c>
      <c r="F19" s="48">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213060</v>
      </c>
      <c r="D20" s="48">
        <v>51997.0</v>
      </c>
      <c r="E20" s="48">
        <v>131048.0</v>
      </c>
      <c r="F20" s="48">
        <v>30015.0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48">
        <v>0.0</v>
      </c>
      <c r="E21" s="48">
        <v>0.0</v>
      </c>
      <c r="F21" s="48">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146819</v>
      </c>
      <c r="D22" s="48">
        <v>42337.0</v>
      </c>
      <c r="E22" s="48">
        <v>54193.0</v>
      </c>
      <c r="F22" s="48">
        <v>50289.0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481678</v>
      </c>
      <c r="D23" s="48">
        <v>3444.0</v>
      </c>
      <c r="E23" s="48">
        <v>151035.0</v>
      </c>
      <c r="F23" s="48">
        <v>327199.0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48">
        <v>0.0</v>
      </c>
      <c r="E24" s="48">
        <v>0.0</v>
      </c>
      <c r="F24" s="48">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171710</v>
      </c>
      <c r="D25" s="48">
        <v>66268.0</v>
      </c>
      <c r="E25" s="48">
        <v>95819.0</v>
      </c>
      <c r="F25" s="48">
        <v>9623.0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348564</v>
      </c>
      <c r="D26" s="48">
        <v>221362.0</v>
      </c>
      <c r="E26" s="48">
        <v>121353.0</v>
      </c>
      <c r="F26" s="48">
        <v>5849.0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48">
        <v>0.0</v>
      </c>
      <c r="E27" s="48">
        <v>0.0</v>
      </c>
      <c r="F27" s="48">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48">
        <v>0.0</v>
      </c>
      <c r="E28" s="48">
        <v>0.0</v>
      </c>
      <c r="F28" s="48">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285</v>
      </c>
      <c r="D29" s="48">
        <v>0.0</v>
      </c>
      <c r="E29" s="48">
        <v>285.0</v>
      </c>
      <c r="F29" s="48">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48">
        <v>0.0</v>
      </c>
      <c r="E30" s="48">
        <v>0.0</v>
      </c>
      <c r="F30" s="48">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36075</v>
      </c>
      <c r="D31" s="48">
        <v>33921.0</v>
      </c>
      <c r="E31" s="48">
        <v>1543.0</v>
      </c>
      <c r="F31" s="48">
        <v>611.0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0</v>
      </c>
      <c r="D32" s="48">
        <v>0.0</v>
      </c>
      <c r="E32" s="48">
        <v>0.0</v>
      </c>
      <c r="F32" s="48">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48">
        <v>0.0</v>
      </c>
      <c r="E33" s="48">
        <v>0.0</v>
      </c>
      <c r="F33" s="48">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90210</v>
      </c>
      <c r="D34" s="48">
        <v>85697.0</v>
      </c>
      <c r="E34" s="48">
        <v>4513.0</v>
      </c>
      <c r="F34" s="48">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63507</v>
      </c>
      <c r="D35" s="48">
        <v>0.0</v>
      </c>
      <c r="E35" s="48">
        <v>63507.0</v>
      </c>
      <c r="F35" s="48">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50937</v>
      </c>
      <c r="D36" s="48">
        <v>0.0</v>
      </c>
      <c r="E36" s="48">
        <v>14224.0</v>
      </c>
      <c r="F36" s="48">
        <v>36713.0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29551</v>
      </c>
      <c r="D37" s="48">
        <v>0.0</v>
      </c>
      <c r="E37" s="48">
        <v>29551.0</v>
      </c>
      <c r="F37" s="48">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30349</v>
      </c>
      <c r="D38" s="48">
        <v>3211.0</v>
      </c>
      <c r="E38" s="48">
        <v>22032.0</v>
      </c>
      <c r="F38" s="48">
        <v>5106.0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48">
        <v>0.0</v>
      </c>
      <c r="E39" s="48">
        <v>0.0</v>
      </c>
      <c r="F39" s="48">
        <v>0.0</v>
      </c>
      <c r="G39" s="43"/>
      <c r="H39" s="43"/>
      <c r="I39" s="43"/>
      <c r="J39" s="43"/>
      <c r="K39" s="43"/>
      <c r="L39" s="43"/>
      <c r="M39" s="43"/>
      <c r="N39" s="43"/>
      <c r="O39" s="43"/>
      <c r="P39" s="43"/>
      <c r="Q39" s="43"/>
      <c r="R39" s="43"/>
      <c r="S39" s="43"/>
      <c r="T39" s="43"/>
      <c r="U39" s="43"/>
      <c r="V39" s="43"/>
      <c r="W39" s="43"/>
      <c r="X39" s="43"/>
      <c r="Y39" s="43"/>
      <c r="Z39" s="43"/>
    </row>
    <row r="40">
      <c r="A40" s="53">
        <v>25.0</v>
      </c>
      <c r="B40" s="54" t="s">
        <v>141</v>
      </c>
      <c r="C40" s="103">
        <f t="shared" ref="C40:F40" si="2">sum(C3:C39)</f>
        <v>12153584</v>
      </c>
      <c r="D40" s="103">
        <f t="shared" si="2"/>
        <v>8624724</v>
      </c>
      <c r="E40" s="103">
        <f t="shared" si="2"/>
        <v>2335272</v>
      </c>
      <c r="F40" s="103">
        <f t="shared" si="2"/>
        <v>1193588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CURE BLINDNESS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2.1013254E7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3184833.0</v>
      </c>
      <c r="F5" s="43"/>
      <c r="G5" s="43"/>
      <c r="H5" s="43"/>
      <c r="I5" s="43"/>
      <c r="J5" s="43"/>
      <c r="K5" s="43"/>
      <c r="L5" s="43"/>
      <c r="M5" s="43"/>
      <c r="N5" s="43"/>
      <c r="O5" s="43"/>
      <c r="P5" s="43"/>
      <c r="Q5" s="43"/>
      <c r="R5" s="43"/>
      <c r="S5" s="43"/>
      <c r="T5" s="43"/>
      <c r="U5" s="43"/>
      <c r="V5" s="43"/>
      <c r="W5" s="43"/>
      <c r="X5" s="43"/>
      <c r="Y5" s="43"/>
      <c r="Z5" s="43"/>
    </row>
    <row r="6">
      <c r="A6" s="49"/>
      <c r="B6" s="45">
        <v>5.0</v>
      </c>
      <c r="C6" s="50"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0"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2405614.0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165239.0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1798426.0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50726.0</v>
      </c>
      <c r="E12" s="108">
        <f>D11-D12</f>
        <v>1747700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5538036.0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1"/>
      <c r="B17" s="45">
        <v>15.0</v>
      </c>
      <c r="C17" s="46" t="s">
        <v>160</v>
      </c>
      <c r="D17" s="112"/>
      <c r="E17" s="111">
        <v>109533.0</v>
      </c>
      <c r="F17" s="43"/>
      <c r="G17" s="43"/>
      <c r="H17" s="43"/>
      <c r="I17" s="43"/>
      <c r="J17" s="43"/>
      <c r="K17" s="43"/>
      <c r="L17" s="43"/>
      <c r="M17" s="43"/>
      <c r="N17" s="43"/>
      <c r="O17" s="43"/>
      <c r="P17" s="43"/>
      <c r="Q17" s="43"/>
      <c r="R17" s="43"/>
      <c r="S17" s="43"/>
      <c r="T17" s="43"/>
      <c r="U17" s="43"/>
      <c r="V17" s="43"/>
      <c r="W17" s="43"/>
      <c r="X17" s="43"/>
      <c r="Y17" s="43"/>
      <c r="Z17" s="43"/>
    </row>
    <row r="18">
      <c r="A18" s="53"/>
      <c r="B18" s="53">
        <v>16.0</v>
      </c>
      <c r="C18" s="54" t="s">
        <v>161</v>
      </c>
      <c r="D18" s="113"/>
      <c r="E18" s="114">
        <f>sum(E2:E17)</f>
        <v>34164209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1085226.0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699452.0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1"/>
      <c r="B27" s="115">
        <v>25.0</v>
      </c>
      <c r="C27" s="116" t="s">
        <v>171</v>
      </c>
      <c r="D27" s="117"/>
      <c r="E27" s="111">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1784678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2.8380169E7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3999362.0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1"/>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32379531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34164209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CURE BLINDNESS PROJECT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12153584</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36075</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12117509</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1009792.417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21013254</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20.80947891</v>
      </c>
      <c r="E8" s="149" t="s">
        <v>190</v>
      </c>
      <c r="F8" s="43"/>
      <c r="G8" s="43"/>
      <c r="H8" s="43"/>
      <c r="I8" s="43"/>
      <c r="J8" s="43"/>
      <c r="K8" s="43"/>
      <c r="L8" s="43"/>
      <c r="M8" s="43"/>
      <c r="N8" s="43"/>
      <c r="O8" s="43"/>
      <c r="P8" s="43"/>
      <c r="Q8" s="43"/>
      <c r="R8" s="43"/>
      <c r="S8" s="43"/>
      <c r="T8" s="43"/>
      <c r="U8" s="43"/>
      <c r="V8" s="43"/>
      <c r="W8" s="43"/>
      <c r="X8" s="43"/>
      <c r="Y8" s="43"/>
    </row>
    <row r="9">
      <c r="A9" s="138"/>
      <c r="B9" s="51"/>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28380169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12153584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1012798.667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28.02153077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5538036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12153584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1012798.667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5.468052222</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26.27753113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1"/>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7"/>
      <c r="G23" s="57"/>
      <c r="H23" s="57"/>
      <c r="I23" s="57"/>
      <c r="J23" s="57"/>
      <c r="K23" s="57"/>
      <c r="L23" s="57"/>
      <c r="M23" s="57"/>
      <c r="N23" s="57"/>
      <c r="O23" s="57"/>
      <c r="P23" s="57"/>
      <c r="Q23" s="57"/>
      <c r="R23" s="57"/>
      <c r="S23" s="57"/>
      <c r="T23" s="57"/>
      <c r="U23" s="57"/>
      <c r="V23" s="57"/>
      <c r="W23" s="57"/>
      <c r="X23" s="57"/>
      <c r="Y23" s="57"/>
    </row>
    <row r="24">
      <c r="A24" s="138"/>
      <c r="B24" s="143" t="s">
        <v>202</v>
      </c>
      <c r="C24" s="159"/>
      <c r="D24" s="160">
        <f>max('Revenues 2022'!E2:E7,'Revenues 2022'!F10:F15)</f>
        <v>26358039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31601549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0.8340742728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1"/>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7"/>
      <c r="G28" s="57"/>
      <c r="H28" s="57"/>
      <c r="I28" s="57"/>
      <c r="J28" s="57"/>
      <c r="K28" s="57"/>
      <c r="L28" s="57"/>
      <c r="M28" s="57"/>
      <c r="N28" s="57"/>
      <c r="O28" s="57"/>
      <c r="P28" s="57"/>
      <c r="Q28" s="57"/>
      <c r="R28" s="57"/>
      <c r="S28" s="57"/>
      <c r="T28" s="57"/>
      <c r="U28" s="57"/>
      <c r="V28" s="57"/>
      <c r="W28" s="57"/>
      <c r="X28" s="57"/>
      <c r="Y28" s="57"/>
    </row>
    <row r="29">
      <c r="A29" s="138"/>
      <c r="B29" s="143" t="s">
        <v>207</v>
      </c>
      <c r="C29" s="144" t="s">
        <v>208</v>
      </c>
      <c r="D29" s="75">
        <f>SUM('Expenses 2022'!C7:C9)</f>
        <v>3345188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672257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4017445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12153584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0.3305564021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1"/>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7"/>
      <c r="G35" s="57"/>
      <c r="H35" s="57"/>
      <c r="I35" s="57"/>
      <c r="J35" s="57"/>
      <c r="K35" s="57"/>
      <c r="L35" s="57"/>
      <c r="M35" s="57"/>
      <c r="N35" s="57"/>
      <c r="O35" s="57"/>
      <c r="P35" s="57"/>
      <c r="Q35" s="57"/>
      <c r="R35" s="57"/>
      <c r="S35" s="57"/>
      <c r="T35" s="57"/>
      <c r="U35" s="57"/>
      <c r="V35" s="57"/>
      <c r="W35" s="57"/>
      <c r="X35" s="57"/>
      <c r="Y35" s="57"/>
    </row>
    <row r="36">
      <c r="A36" s="138"/>
      <c r="B36" s="163" t="s">
        <v>214</v>
      </c>
      <c r="C36" s="144" t="s">
        <v>215</v>
      </c>
      <c r="D36" s="75">
        <f>SUM('Expenses 2022'!C10:C11)</f>
        <v>449538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3345188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0.1343834786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1"/>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7"/>
      <c r="G40" s="57"/>
      <c r="H40" s="57"/>
      <c r="I40" s="57"/>
      <c r="J40" s="57"/>
      <c r="K40" s="57"/>
      <c r="L40" s="57"/>
      <c r="M40" s="57"/>
      <c r="N40" s="57"/>
      <c r="O40" s="57"/>
      <c r="P40" s="57"/>
      <c r="Q40" s="57"/>
      <c r="R40" s="57"/>
      <c r="S40" s="57"/>
      <c r="T40" s="57"/>
      <c r="U40" s="57"/>
      <c r="V40" s="57"/>
      <c r="W40" s="57"/>
      <c r="X40" s="57"/>
      <c r="Y40" s="57"/>
    </row>
    <row r="41">
      <c r="A41" s="138"/>
      <c r="B41" s="143" t="s">
        <v>218</v>
      </c>
      <c r="C41" s="147" t="s">
        <v>219</v>
      </c>
      <c r="D41" s="75">
        <f>'Expenses 2022'!D40</f>
        <v>8624724</v>
      </c>
      <c r="E41" s="164">
        <f t="shared" ref="E41:E44" si="1">D41/$D$44</f>
        <v>0.7096444966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2335272</v>
      </c>
      <c r="E42" s="164">
        <f t="shared" si="1"/>
        <v>0.1921467774</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1193588</v>
      </c>
      <c r="E43" s="164">
        <f t="shared" si="1"/>
        <v>0.09820872592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12153584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1"/>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7"/>
      <c r="G46" s="57"/>
      <c r="H46" s="57"/>
      <c r="I46" s="57"/>
      <c r="J46" s="57"/>
      <c r="K46" s="57"/>
      <c r="L46" s="57"/>
      <c r="M46" s="57"/>
      <c r="N46" s="57"/>
      <c r="O46" s="57"/>
      <c r="P46" s="57"/>
      <c r="Q46" s="57"/>
      <c r="R46" s="57"/>
      <c r="S46" s="57"/>
      <c r="T46" s="57"/>
      <c r="U46" s="57"/>
      <c r="V46" s="57"/>
      <c r="W46" s="57"/>
      <c r="X46" s="57"/>
      <c r="Y46" s="57"/>
    </row>
    <row r="47">
      <c r="A47" s="138"/>
      <c r="B47" s="143" t="s">
        <v>223</v>
      </c>
      <c r="C47" s="144" t="s">
        <v>224</v>
      </c>
      <c r="D47" s="145">
        <f>'Revenues 2022'!F9</f>
        <v>26532439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1193588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22.22914356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1"/>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7"/>
      <c r="G51" s="57"/>
      <c r="H51" s="57"/>
      <c r="I51" s="57"/>
      <c r="J51" s="57"/>
      <c r="K51" s="57"/>
      <c r="L51" s="57"/>
      <c r="M51" s="57"/>
      <c r="N51" s="57"/>
      <c r="O51" s="57"/>
      <c r="P51" s="57"/>
      <c r="Q51" s="57"/>
      <c r="R51" s="57"/>
      <c r="S51" s="57"/>
      <c r="T51" s="57"/>
      <c r="U51" s="57"/>
      <c r="V51" s="57"/>
      <c r="W51" s="57"/>
      <c r="X51" s="57"/>
      <c r="Y51" s="57"/>
    </row>
    <row r="52">
      <c r="A52" s="138"/>
      <c r="B52" s="143" t="s">
        <v>229</v>
      </c>
      <c r="C52" s="144" t="s">
        <v>230</v>
      </c>
      <c r="D52" s="145">
        <f>sum('Balance Sheet 2022'!E2:E10)</f>
        <v>26768940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1784678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14.9993108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1"/>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7"/>
      <c r="G56" s="57"/>
      <c r="H56" s="57"/>
      <c r="I56" s="57"/>
      <c r="J56" s="57"/>
      <c r="K56" s="57"/>
      <c r="L56" s="57"/>
      <c r="M56" s="57"/>
      <c r="N56" s="57"/>
      <c r="O56" s="57"/>
      <c r="P56" s="57"/>
      <c r="Q56" s="57"/>
      <c r="R56" s="57"/>
      <c r="S56" s="57"/>
      <c r="T56" s="57"/>
      <c r="U56" s="57"/>
      <c r="V56" s="57"/>
      <c r="W56" s="57"/>
      <c r="X56" s="57"/>
      <c r="Y56" s="57"/>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34164209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1"/>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CURE BLINDNESS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48">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48">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48">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48">
        <v>577266.0</v>
      </c>
      <c r="F6" s="41"/>
      <c r="G6" s="43"/>
      <c r="H6" s="43"/>
      <c r="I6" s="43"/>
      <c r="J6" s="43"/>
      <c r="K6" s="43"/>
      <c r="L6" s="43"/>
      <c r="M6" s="43"/>
      <c r="N6" s="43"/>
      <c r="O6" s="43"/>
      <c r="P6" s="43"/>
      <c r="Q6" s="43"/>
      <c r="R6" s="43"/>
      <c r="S6" s="43"/>
      <c r="T6" s="43"/>
      <c r="U6" s="43"/>
      <c r="V6" s="43"/>
      <c r="W6" s="43"/>
      <c r="X6" s="43"/>
      <c r="Y6" s="43"/>
      <c r="Z6" s="43"/>
    </row>
    <row r="7">
      <c r="A7" s="49"/>
      <c r="B7" s="45" t="s">
        <v>56</v>
      </c>
      <c r="C7" s="50" t="s">
        <v>57</v>
      </c>
      <c r="D7" s="47"/>
      <c r="E7" s="48">
        <v>5973991.0</v>
      </c>
      <c r="F7" s="41"/>
      <c r="G7" s="43"/>
      <c r="H7" s="43"/>
      <c r="I7" s="43"/>
      <c r="J7" s="43"/>
      <c r="K7" s="43"/>
      <c r="L7" s="43"/>
      <c r="M7" s="43"/>
      <c r="N7" s="43"/>
      <c r="O7" s="43"/>
      <c r="P7" s="43"/>
      <c r="Q7" s="43"/>
      <c r="R7" s="43"/>
      <c r="S7" s="43"/>
      <c r="T7" s="43"/>
      <c r="U7" s="43"/>
      <c r="V7" s="43"/>
      <c r="W7" s="43"/>
      <c r="X7" s="43"/>
      <c r="Y7" s="43"/>
      <c r="Z7" s="43"/>
    </row>
    <row r="8">
      <c r="A8" s="51"/>
      <c r="B8" s="45" t="s">
        <v>58</v>
      </c>
      <c r="C8" s="46" t="s">
        <v>59</v>
      </c>
      <c r="D8" s="47"/>
      <c r="E8" s="48">
        <v>302569.0</v>
      </c>
      <c r="F8" s="41"/>
      <c r="G8" s="43"/>
      <c r="H8" s="43"/>
      <c r="I8" s="43"/>
      <c r="J8" s="43"/>
      <c r="K8" s="43"/>
      <c r="L8" s="43"/>
      <c r="M8" s="43"/>
      <c r="N8" s="43"/>
      <c r="O8" s="43"/>
      <c r="P8" s="43"/>
      <c r="Q8" s="43"/>
      <c r="R8" s="43"/>
      <c r="S8" s="43"/>
      <c r="T8" s="43"/>
      <c r="U8" s="43"/>
      <c r="V8" s="43"/>
      <c r="W8" s="43"/>
      <c r="X8" s="43"/>
      <c r="Y8" s="43"/>
      <c r="Z8" s="43"/>
    </row>
    <row r="9">
      <c r="A9" s="52"/>
      <c r="B9" s="53" t="s">
        <v>60</v>
      </c>
      <c r="C9" s="54" t="s">
        <v>61</v>
      </c>
      <c r="D9" s="55"/>
      <c r="E9" s="55"/>
      <c r="F9" s="56">
        <f>SUM(E2:E7)</f>
        <v>6551257</v>
      </c>
      <c r="G9" s="57"/>
      <c r="H9" s="57"/>
      <c r="I9" s="57"/>
      <c r="J9" s="57"/>
      <c r="K9" s="57"/>
      <c r="L9" s="57"/>
      <c r="M9" s="57"/>
      <c r="N9" s="57"/>
      <c r="O9" s="57"/>
      <c r="P9" s="57"/>
      <c r="Q9" s="57"/>
      <c r="R9" s="57"/>
      <c r="S9" s="57"/>
      <c r="T9" s="57"/>
      <c r="U9" s="57"/>
      <c r="V9" s="57"/>
      <c r="W9" s="57"/>
      <c r="X9" s="57"/>
      <c r="Y9" s="57"/>
      <c r="Z9" s="57"/>
    </row>
    <row r="10">
      <c r="A10" s="44" t="s">
        <v>62</v>
      </c>
      <c r="B10" s="58" t="s">
        <v>63</v>
      </c>
      <c r="C10" s="59" t="s">
        <v>64</v>
      </c>
      <c r="D10" s="15"/>
      <c r="E10" s="15"/>
      <c r="F10" s="48">
        <v>46669.0</v>
      </c>
      <c r="G10" s="171"/>
      <c r="H10" s="43"/>
      <c r="I10" s="43"/>
      <c r="J10" s="43"/>
      <c r="K10" s="43"/>
      <c r="L10" s="43"/>
      <c r="M10" s="43"/>
      <c r="N10" s="43"/>
      <c r="O10" s="43"/>
      <c r="P10" s="43"/>
      <c r="Q10" s="43"/>
      <c r="R10" s="43"/>
      <c r="S10" s="43"/>
      <c r="T10" s="43"/>
      <c r="U10" s="43"/>
      <c r="V10" s="43"/>
      <c r="W10" s="43"/>
      <c r="X10" s="43"/>
      <c r="Y10" s="43"/>
      <c r="Z10" s="43"/>
    </row>
    <row r="11">
      <c r="A11" s="49"/>
      <c r="B11" s="45" t="s">
        <v>48</v>
      </c>
      <c r="C11" s="59"/>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59"/>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1"/>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3" t="s">
        <v>58</v>
      </c>
      <c r="C16" s="54" t="s">
        <v>65</v>
      </c>
      <c r="D16" s="56"/>
      <c r="E16" s="56"/>
      <c r="F16" s="56">
        <f>sum(F10:F15)</f>
        <v>46669</v>
      </c>
      <c r="G16" s="57"/>
      <c r="H16" s="57"/>
      <c r="I16" s="57"/>
      <c r="J16" s="57"/>
      <c r="K16" s="57"/>
      <c r="L16" s="57"/>
      <c r="M16" s="57"/>
      <c r="N16" s="57"/>
      <c r="O16" s="57"/>
      <c r="P16" s="57"/>
      <c r="Q16" s="57"/>
      <c r="R16" s="57"/>
      <c r="S16" s="57"/>
      <c r="T16" s="57"/>
      <c r="U16" s="57"/>
      <c r="V16" s="57"/>
      <c r="W16" s="57"/>
      <c r="X16" s="57"/>
      <c r="Y16" s="57"/>
      <c r="Z16" s="57"/>
    </row>
    <row r="17">
      <c r="A17" s="65" t="s">
        <v>66</v>
      </c>
      <c r="B17" s="66">
        <v>3.0</v>
      </c>
      <c r="C17" s="67" t="s">
        <v>67</v>
      </c>
      <c r="D17" s="61"/>
      <c r="E17" s="61"/>
      <c r="F17" s="48">
        <v>515251.0</v>
      </c>
      <c r="G17" s="68"/>
      <c r="H17" s="43"/>
      <c r="I17" s="43"/>
      <c r="J17" s="43"/>
      <c r="K17" s="43"/>
      <c r="L17" s="43"/>
      <c r="M17" s="43"/>
      <c r="N17" s="43"/>
      <c r="O17" s="43"/>
      <c r="P17" s="43"/>
      <c r="Q17" s="43"/>
      <c r="R17" s="43"/>
      <c r="S17" s="43"/>
      <c r="T17" s="43"/>
      <c r="U17" s="43"/>
      <c r="V17" s="43"/>
      <c r="W17" s="43"/>
      <c r="X17" s="43"/>
      <c r="Y17" s="43"/>
      <c r="Z17" s="43"/>
    </row>
    <row r="18">
      <c r="A18" s="49"/>
      <c r="B18" s="66">
        <v>4.0</v>
      </c>
      <c r="C18" s="54"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4"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8" t="s">
        <v>72</v>
      </c>
      <c r="C21" s="46" t="s">
        <v>73</v>
      </c>
      <c r="D21" s="48">
        <v>0.0</v>
      </c>
      <c r="E21" s="48">
        <v>0.0</v>
      </c>
      <c r="F21" s="74"/>
      <c r="G21" s="43"/>
      <c r="H21" s="43"/>
      <c r="I21" s="43"/>
      <c r="J21" s="43"/>
      <c r="K21" s="43"/>
      <c r="L21" s="43"/>
      <c r="M21" s="43"/>
      <c r="N21" s="43"/>
      <c r="O21" s="43"/>
      <c r="P21" s="43"/>
      <c r="Q21" s="43"/>
      <c r="R21" s="43"/>
      <c r="S21" s="43"/>
      <c r="T21" s="43"/>
      <c r="U21" s="43"/>
      <c r="V21" s="43"/>
      <c r="W21" s="43"/>
      <c r="X21" s="43"/>
      <c r="Y21" s="43"/>
      <c r="Z21" s="43"/>
    </row>
    <row r="22">
      <c r="A22" s="49"/>
      <c r="B22" s="58" t="s">
        <v>48</v>
      </c>
      <c r="C22" s="46" t="s">
        <v>74</v>
      </c>
      <c r="D22" s="48">
        <v>0.0</v>
      </c>
      <c r="E22" s="48">
        <v>0.0</v>
      </c>
      <c r="F22" s="74"/>
      <c r="G22" s="43"/>
      <c r="H22" s="43"/>
      <c r="I22" s="43"/>
      <c r="J22" s="43"/>
      <c r="K22" s="43"/>
      <c r="L22" s="43"/>
      <c r="M22" s="43"/>
      <c r="N22" s="43"/>
      <c r="O22" s="43"/>
      <c r="P22" s="43"/>
      <c r="Q22" s="43"/>
      <c r="R22" s="43"/>
      <c r="S22" s="43"/>
      <c r="T22" s="43"/>
      <c r="U22" s="43"/>
      <c r="V22" s="43"/>
      <c r="W22" s="43"/>
      <c r="X22" s="43"/>
      <c r="Y22" s="43"/>
      <c r="Z22" s="43"/>
    </row>
    <row r="23">
      <c r="A23" s="49"/>
      <c r="B23" s="58"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4" t="s">
        <v>76</v>
      </c>
      <c r="D24" s="55"/>
      <c r="E24" s="55"/>
      <c r="F24" s="56">
        <f>sum(D23:E23)</f>
        <v>0</v>
      </c>
      <c r="G24" s="57"/>
      <c r="H24" s="57"/>
      <c r="I24" s="57"/>
      <c r="J24" s="57"/>
      <c r="K24" s="57"/>
      <c r="L24" s="57"/>
      <c r="M24" s="57"/>
      <c r="N24" s="57"/>
      <c r="O24" s="57"/>
      <c r="P24" s="57"/>
      <c r="Q24" s="57"/>
      <c r="R24" s="57"/>
      <c r="S24" s="57"/>
      <c r="T24" s="57"/>
      <c r="U24" s="57"/>
      <c r="V24" s="57"/>
      <c r="W24" s="57"/>
      <c r="X24" s="57"/>
      <c r="Y24" s="57"/>
      <c r="Z24" s="57"/>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48">
        <v>2.2100385E7</v>
      </c>
      <c r="E26" s="48">
        <v>0.0</v>
      </c>
      <c r="F26" s="74"/>
      <c r="G26" s="76"/>
      <c r="H26" s="43"/>
      <c r="I26" s="43"/>
      <c r="J26" s="43"/>
      <c r="K26" s="43"/>
      <c r="L26" s="43"/>
      <c r="M26" s="43"/>
      <c r="N26" s="43"/>
      <c r="O26" s="43"/>
      <c r="P26" s="43"/>
      <c r="Q26" s="43"/>
      <c r="R26" s="43"/>
      <c r="S26" s="43"/>
      <c r="T26" s="43"/>
      <c r="U26" s="43"/>
      <c r="V26" s="43"/>
      <c r="W26" s="43"/>
      <c r="X26" s="43"/>
      <c r="Y26" s="43"/>
      <c r="Z26" s="43"/>
    </row>
    <row r="27">
      <c r="A27" s="49"/>
      <c r="B27" s="58" t="s">
        <v>48</v>
      </c>
      <c r="C27" s="46" t="s">
        <v>81</v>
      </c>
      <c r="D27" s="48">
        <v>2.195036E7</v>
      </c>
      <c r="E27" s="48">
        <v>0.0</v>
      </c>
      <c r="F27" s="74"/>
      <c r="G27" s="43"/>
      <c r="H27" s="43"/>
      <c r="I27" s="43"/>
      <c r="J27" s="43"/>
      <c r="K27" s="43"/>
      <c r="L27" s="43"/>
      <c r="M27" s="43"/>
      <c r="N27" s="43"/>
      <c r="O27" s="43"/>
      <c r="P27" s="43"/>
      <c r="Q27" s="43"/>
      <c r="R27" s="43"/>
      <c r="S27" s="43"/>
      <c r="T27" s="43"/>
      <c r="U27" s="43"/>
      <c r="V27" s="43"/>
      <c r="W27" s="43"/>
      <c r="X27" s="43"/>
      <c r="Y27" s="43"/>
      <c r="Z27" s="43"/>
    </row>
    <row r="28">
      <c r="A28" s="49"/>
      <c r="B28" s="58" t="s">
        <v>50</v>
      </c>
      <c r="C28" s="46" t="s">
        <v>82</v>
      </c>
      <c r="D28" s="75">
        <f t="shared" ref="D28:E28" si="2">D26-D27</f>
        <v>150025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3" t="s">
        <v>52</v>
      </c>
      <c r="C29" s="54" t="s">
        <v>83</v>
      </c>
      <c r="D29" s="56"/>
      <c r="E29" s="56"/>
      <c r="F29" s="56">
        <f>sum(D28:E28)</f>
        <v>150025</v>
      </c>
      <c r="G29" s="57"/>
      <c r="H29" s="57"/>
      <c r="I29" s="57"/>
      <c r="J29" s="57"/>
      <c r="K29" s="57"/>
      <c r="L29" s="57"/>
      <c r="M29" s="57"/>
      <c r="N29" s="57"/>
      <c r="O29" s="57"/>
      <c r="P29" s="57"/>
      <c r="Q29" s="57"/>
      <c r="R29" s="57"/>
      <c r="S29" s="57"/>
      <c r="T29" s="57"/>
      <c r="U29" s="57"/>
      <c r="V29" s="57"/>
      <c r="W29" s="57"/>
      <c r="X29" s="57"/>
      <c r="Y29" s="57"/>
      <c r="Z29" s="57"/>
    </row>
    <row r="30">
      <c r="A30" s="49"/>
      <c r="B30" s="58" t="s">
        <v>84</v>
      </c>
      <c r="C30" s="50" t="s">
        <v>85</v>
      </c>
      <c r="D30" s="50"/>
      <c r="E30" s="60">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60">
        <v>0.0</v>
      </c>
      <c r="F31" s="74"/>
      <c r="G31" s="43"/>
      <c r="H31" s="43"/>
      <c r="I31" s="43"/>
      <c r="J31" s="43"/>
      <c r="K31" s="43"/>
      <c r="L31" s="43"/>
      <c r="M31" s="43"/>
      <c r="N31" s="43"/>
      <c r="O31" s="43"/>
      <c r="P31" s="43"/>
      <c r="Q31" s="43"/>
      <c r="R31" s="43"/>
      <c r="S31" s="43"/>
      <c r="T31" s="43"/>
      <c r="U31" s="43"/>
      <c r="V31" s="43"/>
      <c r="W31" s="43"/>
      <c r="X31" s="43"/>
      <c r="Y31" s="43"/>
      <c r="Z31" s="43"/>
    </row>
    <row r="32">
      <c r="A32" s="49"/>
      <c r="B32" s="53" t="s">
        <v>50</v>
      </c>
      <c r="C32" s="67" t="s">
        <v>87</v>
      </c>
      <c r="D32" s="78"/>
      <c r="E32" s="79"/>
      <c r="F32" s="56">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0" t="s">
        <v>89</v>
      </c>
      <c r="D33" s="81"/>
      <c r="E33" s="60">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60">
        <v>0.0</v>
      </c>
      <c r="F34" s="74"/>
      <c r="G34" s="43"/>
      <c r="H34" s="43"/>
      <c r="I34" s="43"/>
      <c r="J34" s="43"/>
      <c r="K34" s="43"/>
      <c r="L34" s="43"/>
      <c r="M34" s="43"/>
      <c r="N34" s="43"/>
      <c r="O34" s="43"/>
      <c r="P34" s="43"/>
      <c r="Q34" s="43"/>
      <c r="R34" s="43"/>
      <c r="S34" s="43"/>
      <c r="T34" s="43"/>
      <c r="U34" s="43"/>
      <c r="V34" s="43"/>
      <c r="W34" s="43"/>
      <c r="X34" s="43"/>
      <c r="Y34" s="43"/>
      <c r="Z34" s="43"/>
    </row>
    <row r="35">
      <c r="A35" s="49"/>
      <c r="B35" s="53" t="s">
        <v>50</v>
      </c>
      <c r="C35" s="67" t="s">
        <v>91</v>
      </c>
      <c r="D35" s="78"/>
      <c r="E35" s="79"/>
      <c r="F35" s="56">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0" t="s">
        <v>93</v>
      </c>
      <c r="D36" s="81"/>
      <c r="E36" s="60">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60">
        <v>0.0</v>
      </c>
      <c r="F37" s="74"/>
      <c r="G37" s="43"/>
      <c r="H37" s="43"/>
      <c r="I37" s="43"/>
      <c r="J37" s="43"/>
      <c r="K37" s="43"/>
      <c r="L37" s="43"/>
      <c r="M37" s="43"/>
      <c r="N37" s="43"/>
      <c r="O37" s="43"/>
      <c r="P37" s="43"/>
      <c r="Q37" s="43"/>
      <c r="R37" s="43"/>
      <c r="S37" s="43"/>
      <c r="T37" s="43"/>
      <c r="U37" s="43"/>
      <c r="V37" s="43"/>
      <c r="W37" s="43"/>
      <c r="X37" s="43"/>
      <c r="Y37" s="43"/>
      <c r="Z37" s="43"/>
    </row>
    <row r="38">
      <c r="A38" s="49"/>
      <c r="B38" s="53" t="s">
        <v>50</v>
      </c>
      <c r="C38" s="67" t="s">
        <v>95</v>
      </c>
      <c r="D38" s="78"/>
      <c r="E38" s="79"/>
      <c r="F38" s="56">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241</v>
      </c>
      <c r="D39" s="74"/>
      <c r="E39" s="60">
        <v>12585.0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60">
        <v>85.0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60">
        <v>0.0</v>
      </c>
      <c r="F41" s="74"/>
      <c r="G41" s="43"/>
      <c r="H41" s="43"/>
      <c r="I41" s="43"/>
      <c r="J41" s="43"/>
      <c r="K41" s="43"/>
      <c r="L41" s="43"/>
      <c r="M41" s="43"/>
      <c r="N41" s="43"/>
      <c r="O41" s="43"/>
      <c r="P41" s="43"/>
      <c r="Q41" s="43"/>
      <c r="R41" s="43"/>
      <c r="S41" s="43"/>
      <c r="T41" s="43"/>
      <c r="U41" s="43"/>
      <c r="V41" s="43"/>
      <c r="W41" s="43"/>
      <c r="X41" s="43"/>
      <c r="Y41" s="43"/>
      <c r="Z41" s="43"/>
    </row>
    <row r="42">
      <c r="A42" s="51"/>
      <c r="B42" s="45" t="s">
        <v>52</v>
      </c>
      <c r="C42" s="83"/>
      <c r="D42" s="74"/>
      <c r="E42" s="60">
        <v>0.0</v>
      </c>
      <c r="F42" s="74"/>
      <c r="G42" s="43"/>
      <c r="H42" s="43"/>
      <c r="I42" s="43"/>
      <c r="J42" s="43"/>
      <c r="K42" s="43"/>
      <c r="L42" s="43"/>
      <c r="M42" s="43"/>
      <c r="N42" s="43"/>
      <c r="O42" s="43"/>
      <c r="P42" s="43"/>
      <c r="Q42" s="43"/>
      <c r="R42" s="43"/>
      <c r="S42" s="43"/>
      <c r="T42" s="43"/>
      <c r="U42" s="43"/>
      <c r="V42" s="43"/>
      <c r="W42" s="43"/>
      <c r="X42" s="43"/>
      <c r="Y42" s="43"/>
      <c r="Z42" s="43"/>
    </row>
    <row r="43">
      <c r="A43" s="84"/>
      <c r="B43" s="53" t="s">
        <v>54</v>
      </c>
      <c r="C43" s="14" t="s">
        <v>65</v>
      </c>
      <c r="D43" s="79"/>
      <c r="E43" s="79"/>
      <c r="F43" s="56">
        <f>sum(E39:E42)</f>
        <v>12670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7275872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CURE BLINDNESS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1635732</v>
      </c>
      <c r="D3" s="99">
        <v>1635732.0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5067125</v>
      </c>
      <c r="D5" s="99">
        <v>5067125.0</v>
      </c>
      <c r="E5" s="99">
        <v>0.0</v>
      </c>
      <c r="F5" s="99">
        <v>0.0</v>
      </c>
      <c r="G5" s="43"/>
      <c r="H5" s="43"/>
      <c r="I5" s="43"/>
      <c r="J5" s="43"/>
      <c r="K5" s="43"/>
      <c r="L5" s="43"/>
      <c r="M5" s="43"/>
      <c r="N5" s="43"/>
      <c r="O5" s="43"/>
      <c r="P5" s="43"/>
      <c r="Q5" s="43"/>
      <c r="R5" s="43"/>
      <c r="S5" s="43"/>
      <c r="T5" s="43"/>
      <c r="U5" s="43"/>
      <c r="V5" s="43"/>
      <c r="W5" s="43"/>
      <c r="X5" s="43"/>
      <c r="Y5" s="43"/>
      <c r="Z5" s="43"/>
    </row>
    <row r="6">
      <c r="A6" s="45">
        <v>4.0</v>
      </c>
      <c r="B6" s="50"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1179944</v>
      </c>
      <c r="D7" s="99">
        <v>355896.0</v>
      </c>
      <c r="E7" s="99">
        <v>745060.0</v>
      </c>
      <c r="F7" s="99">
        <v>78988.0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2622212</v>
      </c>
      <c r="D9" s="99">
        <v>1577743.0</v>
      </c>
      <c r="E9" s="99">
        <v>652386.0</v>
      </c>
      <c r="F9" s="99">
        <v>392083.0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104661</v>
      </c>
      <c r="D10" s="99">
        <v>59332.0</v>
      </c>
      <c r="E10" s="99">
        <v>30487.0</v>
      </c>
      <c r="F10" s="99">
        <v>14842.0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454487</v>
      </c>
      <c r="D11" s="99">
        <v>266988.0</v>
      </c>
      <c r="E11" s="99">
        <v>120427.0</v>
      </c>
      <c r="F11" s="99">
        <v>67072.0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258027</v>
      </c>
      <c r="D12" s="99">
        <v>133705.0</v>
      </c>
      <c r="E12" s="99">
        <v>91606.0</v>
      </c>
      <c r="F12" s="99">
        <v>32716.0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24010</v>
      </c>
      <c r="D15" s="99">
        <v>13891.0</v>
      </c>
      <c r="E15" s="99">
        <v>7456.0</v>
      </c>
      <c r="F15" s="99">
        <v>2663.0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41406</v>
      </c>
      <c r="D16" s="99">
        <v>23956.0</v>
      </c>
      <c r="E16" s="99">
        <v>12858.0</v>
      </c>
      <c r="F16" s="99">
        <v>4592.0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43565</v>
      </c>
      <c r="D19" s="99">
        <v>0.0</v>
      </c>
      <c r="E19" s="99">
        <v>43565.0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670877</v>
      </c>
      <c r="D20" s="99">
        <v>325176.0</v>
      </c>
      <c r="E20" s="99">
        <v>254727.0</v>
      </c>
      <c r="F20" s="99">
        <v>90974.0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26108</v>
      </c>
      <c r="D21" s="99">
        <v>11561.0</v>
      </c>
      <c r="E21" s="99">
        <v>10719.0</v>
      </c>
      <c r="F21" s="99">
        <v>3828.0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124503</v>
      </c>
      <c r="D22" s="99">
        <v>47415.0</v>
      </c>
      <c r="E22" s="99">
        <v>31955.0</v>
      </c>
      <c r="F22" s="99">
        <v>45133.0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294742</v>
      </c>
      <c r="D23" s="99">
        <v>137652.0</v>
      </c>
      <c r="E23" s="99">
        <v>115750.0</v>
      </c>
      <c r="F23" s="99">
        <v>41340.0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170580</v>
      </c>
      <c r="D25" s="99">
        <v>81541.0</v>
      </c>
      <c r="E25" s="99">
        <v>66815.0</v>
      </c>
      <c r="F25" s="99">
        <v>22224.0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515675</v>
      </c>
      <c r="D26" s="99">
        <v>428658.0</v>
      </c>
      <c r="E26" s="99">
        <v>64118.0</v>
      </c>
      <c r="F26" s="99">
        <v>22899.0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134211</v>
      </c>
      <c r="D28" s="99">
        <v>39599.0</v>
      </c>
      <c r="E28" s="99">
        <v>94612.0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99</v>
      </c>
      <c r="D29" s="99">
        <v>0.0</v>
      </c>
      <c r="E29" s="99">
        <v>99.0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34409</v>
      </c>
      <c r="D31" s="99">
        <v>33414.0</v>
      </c>
      <c r="E31" s="99">
        <v>699.0</v>
      </c>
      <c r="F31" s="99">
        <v>296.0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71716</v>
      </c>
      <c r="D32" s="99">
        <v>34453.0</v>
      </c>
      <c r="E32" s="99">
        <v>27457.0</v>
      </c>
      <c r="F32" s="99">
        <v>9806.0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243</v>
      </c>
      <c r="C34" s="98">
        <f t="shared" si="1"/>
        <v>522643</v>
      </c>
      <c r="D34" s="99">
        <v>522643.0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62013</v>
      </c>
      <c r="D35" s="99">
        <v>26799.0</v>
      </c>
      <c r="E35" s="99">
        <v>25947.0</v>
      </c>
      <c r="F35" s="99">
        <v>9267.0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25799</v>
      </c>
      <c r="D36" s="99">
        <v>13368.0</v>
      </c>
      <c r="E36" s="99">
        <v>9159.0</v>
      </c>
      <c r="F36" s="99">
        <v>3272.0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22522</v>
      </c>
      <c r="D37" s="99">
        <v>12065.0</v>
      </c>
      <c r="E37" s="99">
        <v>6526.0</v>
      </c>
      <c r="F37" s="99">
        <v>3931.0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27809</v>
      </c>
      <c r="D38" s="99">
        <v>10880.0</v>
      </c>
      <c r="E38" s="99">
        <v>13385.0</v>
      </c>
      <c r="F38" s="99">
        <v>3544.0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3">
        <v>25.0</v>
      </c>
      <c r="B40" s="54" t="s">
        <v>141</v>
      </c>
      <c r="C40" s="103">
        <f t="shared" ref="C40:F40" si="2">sum(C3:C39)</f>
        <v>14134875</v>
      </c>
      <c r="D40" s="103">
        <f t="shared" si="2"/>
        <v>10859592</v>
      </c>
      <c r="E40" s="103">
        <f t="shared" si="2"/>
        <v>2425813</v>
      </c>
      <c r="F40" s="103">
        <f t="shared" si="2"/>
        <v>849470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CURE BLINDNESS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1.1866673E7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825234.0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0"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0"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2366688.0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241748.0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3021002.0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85135.0</v>
      </c>
      <c r="E12" s="108">
        <f>D11-D12</f>
        <v>2935867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9687601.0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1"/>
      <c r="B17" s="45">
        <v>15.0</v>
      </c>
      <c r="C17" s="46" t="s">
        <v>160</v>
      </c>
      <c r="D17" s="112"/>
      <c r="E17" s="111">
        <v>520531.0</v>
      </c>
      <c r="F17" s="43"/>
      <c r="G17" s="43"/>
      <c r="H17" s="43"/>
      <c r="I17" s="43"/>
      <c r="J17" s="43"/>
      <c r="K17" s="43"/>
      <c r="L17" s="43"/>
      <c r="M17" s="43"/>
      <c r="N17" s="43"/>
      <c r="O17" s="43"/>
      <c r="P17" s="43"/>
      <c r="Q17" s="43"/>
      <c r="R17" s="43"/>
      <c r="S17" s="43"/>
      <c r="T17" s="43"/>
      <c r="U17" s="43"/>
      <c r="V17" s="43"/>
      <c r="W17" s="43"/>
      <c r="X17" s="43"/>
      <c r="Y17" s="43"/>
      <c r="Z17" s="43"/>
    </row>
    <row r="18">
      <c r="A18" s="53"/>
      <c r="B18" s="53">
        <v>16.0</v>
      </c>
      <c r="C18" s="54" t="s">
        <v>161</v>
      </c>
      <c r="D18" s="113"/>
      <c r="E18" s="114">
        <f>sum(E2:E17)</f>
        <v>28444342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1474097.0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1"/>
      <c r="B27" s="115">
        <v>25.0</v>
      </c>
      <c r="C27" s="116" t="s">
        <v>171</v>
      </c>
      <c r="D27" s="117"/>
      <c r="E27" s="111">
        <v>698272.0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2172369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2.4059257E7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2212716.0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1"/>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26271973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28444342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