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<sst xmlns="http://schemas.openxmlformats.org/spreadsheetml/2006/main" count="893" uniqueCount="266">
  <si>
    <t>NEW ENGLAND CONSERVATORY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</si>
  <si>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</si>
  <si>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</si>
  <si>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</si>
  <si>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</si>
  <si>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</si>
  <si>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</si>
  <si>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</si>
  <si>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</si>
  <si>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</si>
  <si>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</si>
  <si>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</si>
  <si>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</si>
  <si>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</si>
  <si>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</si>
  <si>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</si>
  <si>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</si>
  <si>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</si>
  <si>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</si>
  <si>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</si>
  <si>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</si>
  <si>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</si>
  <si>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</si>
  <si>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</si>
  <si>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</si>
  <si>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</si>
  <si>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</si>
  <si>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</si>
  <si>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</si>
  <si>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</si>
  <si>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</si>
  <si>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</si>
  <si>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</si>
  <si>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</si>
  <si>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</si>
  <si>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</si>
  <si>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</si>
  <si>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</si>
  <si>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</si>
  <si>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</si>
  <si>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</si>
  <si>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</si>
  <si>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</si>
  <si>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</si>
  <si>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</si>
  <si>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</si>
  <si>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</si>
  <si>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</si>
  <si>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</si>
  <si>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</si>
  <si>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</si>
  <si>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</si>
  <si>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</si>
  <si>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</si>
  <si>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</si>
  <si>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</si>
  <si>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</si>
  <si>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</si>
  <si>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</si>
  <si>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</si>
  <si>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</si>
  <si>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</si>
  <si>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</si>
  <si>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</si>
  <si>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ACADEMIC FEES</t>
  </si>
  <si>
    <t>ROOM AND BOARD</t>
  </si>
  <si>
    <t>STUDENT HEALTH INSURANCE</t>
  </si>
  <si>
    <t>NON-ACADEMIC FEES</t>
  </si>
  <si>
    <t>HALL RENTALS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</si>
  <si>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</si>
  <si>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</si>
  <si>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</si>
  <si>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</si>
  <si>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</si>
  <si>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</si>
  <si>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</si>
  <si>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</si>
  <si>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</si>
  <si>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</si>
  <si>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</si>
  <si>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</si>
  <si>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</si>
  <si>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</si>
  <si>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</si>
  <si>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</si>
  <si>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</si>
  <si>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</si>
  <si>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</si>
  <si>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</si>
  <si>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</si>
  <si>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</si>
  <si>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</si>
  <si>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</si>
  <si>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</si>
  <si>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</si>
  <si>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</si>
  <si>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</si>
  <si>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</si>
  <si>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</si>
  <si>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</si>
  <si>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</si>
  <si>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SPECIAL EVENTS</t>
  </si>
  <si>
    <t>PUBLICATION</t>
  </si>
  <si>
    <t>PUBLIC RELATIONS &amp; MARKETING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</si>
  <si>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</si>
  <si>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</si>
  <si>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</si>
  <si>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</si>
  <si>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</si>
  <si>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</si>
  <si>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</si>
  <si>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</si>
  <si>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</si>
  <si>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</si>
  <si>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</si>
  <si>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</si>
  <si>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</si>
  <si>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</si>
  <si>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</si>
  <si>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</si>
  <si>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</si>
  <si>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</si>
  <si>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</si>
  <si>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</si>
  <si>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</si>
  <si>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</si>
  <si>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</si>
  <si>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</si>
  <si>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</si>
  <si>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</si>
  <si>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</si>
  <si>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</si>
  <si>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</si>
  <si>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</si>
  <si>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</si>
  <si>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</si>
  <si>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</si>
  <si>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</si>
  <si>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</si>
  <si>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</si>
  <si>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</si>
  <si>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HEALTH AND FOOD</t>
  </si>
  <si>
    <t>MISCELANEOUS EXPENSES</t>
  </si>
  <si>
    <t>PAYROLL PROCESS &amp; TEMP</t>
  </si>
  <si>
    <t>BAD DEBT AND LOSS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</si>
  <si>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</si>
  <si>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</si>
  <si>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</si>
  <si>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</si>
  <si>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</si>
  <si>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</si>
  <si>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</si>
  <si>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</si>
  <si>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</si>
  <si>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</si>
  <si>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</si>
  <si>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</si>
  <si>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</si>
  <si>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</si>
  <si>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</si>
  <si>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</si>
  <si>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</si>
  <si>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</si>
  <si>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</si>
  <si>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</si>
  <si>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</si>
  <si>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</si>
  <si>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</si>
  <si>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</si>
  <si>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</si>
  <si>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</si>
  <si>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</si>
  <si>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</si>
  <si>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</si>
  <si>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</si>
  <si>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</si>
  <si>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</si>
  <si>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</si>
  <si>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</si>
  <si>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</si>
  <si>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</si>
  <si>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</si>
  <si>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</si>
  <si>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</si>
  <si>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</si>
  <si>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</si>
  <si>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</si>
  <si>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</si>
  <si>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</si>
  <si>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</si>
  <si>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</si>
  <si>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</si>
  <si>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</si>
  <si>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</si>
  <si>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</si>
  <si>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</si>
  <si>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</si>
  <si>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</si>
  <si>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</si>
  <si>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</si>
  <si>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</si>
  <si>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</si>
  <si>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</si>
  <si>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</si>
  <si>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</si>
  <si>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</si>
  <si>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</si>
  <si>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</si>
  <si>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</si>
  <si>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</si>
  <si>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</si>
  <si>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</si>
  <si>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</si>
  <si>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</si>
  <si>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</si>
  <si>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</si>
  <si>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</si>
  <si>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</si>
  <si>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</si>
  <si>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</si>
  <si>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</si>
  <si>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</si>
  <si>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</si>
  <si>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</si>
  <si>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</si>
  <si>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</si>
  <si>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</si>
  <si>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</si>
  <si>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</si>
  <si>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</si>
  <si>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</si>
  <si>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</si>
  <si>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</si>
  <si>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</si>
  <si>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</si>
  <si>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</si>
  <si>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</si>
  <si>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</si>
  <si>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</si>
  <si>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</si>
  <si>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</si>
  <si>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</si>
  <si>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</si>
  <si>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</si>
  <si>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</si>
  <si>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</si>
  <si>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VENDOR REFUNDS</t>
  </si>
  <si>
    <t>IRS REFUND</t>
  </si>
  <si>
    <t>OTHER SPECIAL EVENT</t>
  </si>
  <si>
    <t>BAD DEBT</t>
  </si>
  <si>
    <t>PAYROLL PROCESSING</t>
  </si>
  <si>
    <t>ATTRITION IN ENVIRONMEN</t>
  </si>
  <si>
    <r>
      <rPr>
        <rFont val="Roboto"/>
        <b/>
        <color rgb="FF000000"/>
        <sz val="10.0"/>
      </rPr>
      <t xml:space="preserve">Program Expenses </t>
    </r>
    <r>
      <rPr>
        <rFont val="Roboto"/>
        <b/>
        <i/>
        <color rgb="FF000000"/>
        <sz val="10.0"/>
      </rPr>
      <t xml:space="preserve">(Program Efficiency Ratio) </t>
    </r>
  </si>
  <si>
    <t>TUITION AND ACADEMIC F</t>
  </si>
  <si>
    <t>STUDENT HEALTH INSURAN</t>
  </si>
  <si>
    <t>All other program service revenue</t>
  </si>
  <si>
    <r>
      <rPr>
        <rFont val="Roboto"/>
        <color rgb="FF000000"/>
        <sz val="10.0"/>
      </rPr>
      <t xml:space="preserve">Gross amount from sales of </t>
    </r>
    <r>
      <rPr>
        <rFont val="Roboto"/>
        <color rgb="FF000000"/>
        <sz val="10.0"/>
      </rPr>
      <t>assets other than inventory</t>
    </r>
  </si>
  <si>
    <t>INSURANCE REFUND</t>
  </si>
  <si>
    <t>PUBLICATIONS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</si>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</sst>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NEW ENGLAND CONSERVATORY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75918300</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6104591</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69813709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5817809.083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2022'!E2+'Balance Sheet 2022'!E3</f>
        <v>4746205</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0.815806248</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2022'!E30</f>
        <v>74940769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2022'!C40</f>
        <v>75918300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6326525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11.8454869</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2022'!E13:E15)</f>
        <v>150989507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2022'!C40</f>
        <v>75918300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6326525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23.86610454</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24.68191078</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45136214</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92483122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0.4880481219</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2022'!C7:C9)</f>
        <v>26626838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2022'!C10:C12)</f>
        <v>6109858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32736696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2022'!C40</f>
        <v>75918300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0.4312095503</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2022'!C10:C11)</f>
        <v>4081794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2022'!C7:C9)</f>
        <v>26626838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0.1532962344</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252</v>
      </c>
      <c r="D41" s="75">
        <f>'Expenses 2022'!D40</f>
        <v>61588481</v>
      </c>
      <c r="E41" s="165">
        <f t="shared" ref="E41:E44" si="1">D41/$D$44</f>
        <v>0.8112468404</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11493952</v>
      </c>
      <c r="E42" s="165">
        <f t="shared" si="1"/>
        <v>0.1513989644</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2835867</v>
      </c>
      <c r="E43" s="165">
        <f t="shared" si="1"/>
        <v>0.03735419523</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75918300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34615417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2835867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12.2062907</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22022744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34288269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0.6422821753</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6758222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276521711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0.02444011349</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NEW ENGLAND CONSERVATORY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1193890.0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1210257.0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1.8298108E7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1825118.0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20702255</v>
      </c>
      <c r="G9" s="58"/>
      <c r="H9" s="58"/>
      <c r="I9" s="58"/>
      <c r="J9" s="58"/>
      <c r="K9" s="58"/>
      <c r="L9" s="58"/>
      <c r="M9" s="58"/>
      <c r="N9" s="58"/>
      <c r="O9" s="58"/>
      <c r="P9" s="58"/>
      <c r="Q9" s="58"/>
      <c r="R9" s="58"/>
      <c r="S9" s="58"/>
      <c r="T9" s="58"/>
      <c r="U9" s="58"/>
      <c r="V9" s="58"/>
      <c r="W9" s="58"/>
      <c r="X9" s="58"/>
      <c r="Y9" s="58"/>
      <c r="Z9" s="58"/>
    </row>
    <row r="10">
      <c r="A10" s="44" t="s">
        <v>62</v>
      </c>
      <c r="B10" s="59" t="s">
        <v>63</v>
      </c>
      <c r="C10" s="60" t="s">
        <v>253</v>
      </c>
      <c r="D10" s="15"/>
      <c r="E10" s="15"/>
      <c r="F10" s="48">
        <v>4.6259673E7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4904860.0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254</v>
      </c>
      <c r="D12" s="61"/>
      <c r="E12" s="61"/>
      <c r="F12" s="62">
        <v>1342743.0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870824.0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67</v>
      </c>
      <c r="D14" s="61"/>
      <c r="E14" s="61"/>
      <c r="F14" s="62">
        <v>837829.0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255</v>
      </c>
      <c r="D15" s="61"/>
      <c r="E15" s="61"/>
      <c r="F15" s="62">
        <v>1318762.0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55534691</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1123582.0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15095.0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15095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15095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256</v>
      </c>
      <c r="D26" s="50">
        <v>1.0194125E8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9.9036449E7</v>
      </c>
      <c r="E27" s="50">
        <v>20432.0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2904801</v>
      </c>
      <c r="E28" s="75">
        <f t="shared" si="2"/>
        <v>-20432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2884369</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81810.0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203753.0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-121943</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15154.0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15154</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257</v>
      </c>
      <c r="D39" s="74"/>
      <c r="E39" s="48">
        <v>16190.0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258</v>
      </c>
      <c r="D40" s="74"/>
      <c r="E40" s="48">
        <v>4285.0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248</v>
      </c>
      <c r="D41" s="74"/>
      <c r="E41" s="48">
        <v>4250.0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10677.0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35402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80188605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NEW ENGLAND CONSERVATORY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19926061</v>
      </c>
      <c r="D4" s="99">
        <v>1.9926061E7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1654417</v>
      </c>
      <c r="D7" s="99">
        <v>309447.0</v>
      </c>
      <c r="E7" s="99">
        <v>839958.0</v>
      </c>
      <c r="F7" s="99">
        <v>505012.0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27710193</v>
      </c>
      <c r="D9" s="99">
        <v>2.337438E7</v>
      </c>
      <c r="E9" s="99">
        <v>2990574.0</v>
      </c>
      <c r="F9" s="99">
        <v>1345239.0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919677</v>
      </c>
      <c r="D10" s="99">
        <v>741759.0</v>
      </c>
      <c r="E10" s="99">
        <v>119969.0</v>
      </c>
      <c r="F10" s="99">
        <v>57949.0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3132410</v>
      </c>
      <c r="D11" s="99">
        <v>2370097.0</v>
      </c>
      <c r="E11" s="99">
        <v>464126.0</v>
      </c>
      <c r="F11" s="99">
        <v>298187.0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2114132</v>
      </c>
      <c r="D12" s="99">
        <v>1705138.0</v>
      </c>
      <c r="E12" s="99">
        <v>275783.0</v>
      </c>
      <c r="F12" s="99">
        <v>133211.0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334090</v>
      </c>
      <c r="D15" s="99">
        <v>10883.0</v>
      </c>
      <c r="E15" s="99">
        <v>316982.0</v>
      </c>
      <c r="F15" s="99">
        <v>6225.0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152557</v>
      </c>
      <c r="D16" s="99">
        <v>0.0</v>
      </c>
      <c r="E16" s="99">
        <v>152557.0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573232</v>
      </c>
      <c r="D19" s="99">
        <v>0.0</v>
      </c>
      <c r="E19" s="99">
        <v>573232.0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4372556</v>
      </c>
      <c r="D20" s="99">
        <v>2117176.0</v>
      </c>
      <c r="E20" s="99">
        <v>2060300.0</v>
      </c>
      <c r="F20" s="99">
        <v>195080.0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95166</v>
      </c>
      <c r="D21" s="99">
        <v>36655.0</v>
      </c>
      <c r="E21" s="99">
        <v>43261.0</v>
      </c>
      <c r="F21" s="99">
        <v>15250.0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2083311</v>
      </c>
      <c r="D22" s="99">
        <v>1868928.0</v>
      </c>
      <c r="E22" s="99">
        <v>136203.0</v>
      </c>
      <c r="F22" s="99">
        <v>78180.0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122042</v>
      </c>
      <c r="D23" s="99">
        <v>64361.0</v>
      </c>
      <c r="E23" s="99">
        <v>57681.0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3838842</v>
      </c>
      <c r="D25" s="99">
        <v>3104069.0</v>
      </c>
      <c r="E25" s="99">
        <v>726791.0</v>
      </c>
      <c r="F25" s="99">
        <v>7982.0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747247</v>
      </c>
      <c r="D26" s="99">
        <v>466495.0</v>
      </c>
      <c r="E26" s="99">
        <v>113998.0</v>
      </c>
      <c r="F26" s="99">
        <v>166754.0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118175</v>
      </c>
      <c r="D28" s="99">
        <v>65511.0</v>
      </c>
      <c r="E28" s="99">
        <v>30356.0</v>
      </c>
      <c r="F28" s="99">
        <v>22308.0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1016760</v>
      </c>
      <c r="D29" s="99">
        <v>989869.0</v>
      </c>
      <c r="E29" s="99">
        <v>24336.0</v>
      </c>
      <c r="F29" s="99">
        <v>2555.0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6423840</v>
      </c>
      <c r="D31" s="99">
        <v>5733769.0</v>
      </c>
      <c r="E31" s="99">
        <v>656725.0</v>
      </c>
      <c r="F31" s="99">
        <v>33346.0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8">
        <f t="shared" si="1"/>
        <v>3197806</v>
      </c>
      <c r="D34" s="99">
        <v>1437401.0</v>
      </c>
      <c r="E34" s="99">
        <v>1760405.0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8">
        <f t="shared" si="1"/>
        <v>302729</v>
      </c>
      <c r="D35" s="99">
        <v>273442.0</v>
      </c>
      <c r="E35" s="99">
        <v>28287.0</v>
      </c>
      <c r="F35" s="99">
        <v>1000.0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194828</v>
      </c>
      <c r="D36" s="99">
        <v>0.0</v>
      </c>
      <c r="E36" s="99">
        <v>194828.0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251</v>
      </c>
      <c r="C37" s="98">
        <f t="shared" si="1"/>
        <v>41670</v>
      </c>
      <c r="D37" s="99">
        <v>0.0</v>
      </c>
      <c r="E37" s="99">
        <v>41670.0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403456</v>
      </c>
      <c r="D38" s="99">
        <v>72728.0</v>
      </c>
      <c r="E38" s="99">
        <v>321553.0</v>
      </c>
      <c r="F38" s="99">
        <v>9175.0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79475197</v>
      </c>
      <c r="D40" s="104">
        <f t="shared" si="2"/>
        <v>64668169</v>
      </c>
      <c r="E40" s="104">
        <f t="shared" si="2"/>
        <v>11929575</v>
      </c>
      <c r="F40" s="104">
        <f t="shared" si="2"/>
        <v>2877453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ENGLAND CONSERVATORY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1025985.0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2.2097424E7</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954354.0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1218454.0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312172.0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1.68403269E8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7.1898839E7</v>
      </c>
      <c r="E12" s="109">
        <f>D11-D12</f>
        <v>96504430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2.0192399E7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1.44295282E8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3682006.0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290282506</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3746513.0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1299188.0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2.8780104E7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6807675.0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2581494.0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43214974</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6.8870288E7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1.78197244E8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247067532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290282506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NEW ENGLAND CONSERVATORY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79475197</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6423840</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73051357</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6087613.083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2023'!E2+'Balance Sheet 2023'!E3</f>
        <v>1025985</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0.1685364996</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2023'!E30</f>
        <v>68870288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2023'!C40</f>
        <v>79475197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6622933.083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10.39875945</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2023'!E13:E15)</f>
        <v>164487681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2023'!C40</f>
        <v>79475197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6622933.083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24.83607775</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25.00461425</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46259673</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80188605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0.576885868</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2023'!C7:C9)</f>
        <v>29364610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2023'!C10:C12)</f>
        <v>6166219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35530829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2023'!C40</f>
        <v>79475197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0.4470681463</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2023'!C10:C11)</f>
        <v>4052087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2023'!C7:C9)</f>
        <v>29364610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0.1379921954</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259</v>
      </c>
      <c r="D41" s="75">
        <f>'Expenses 2023'!D40</f>
        <v>64668169</v>
      </c>
      <c r="E41" s="165">
        <f t="shared" ref="E41:E44" si="1">D41/$D$44</f>
        <v>0.8136899491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11929575</v>
      </c>
      <c r="E42" s="165">
        <f t="shared" si="1"/>
        <v>0.1501043778</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2877453</v>
      </c>
      <c r="E43" s="165">
        <f t="shared" si="1"/>
        <v>0.03620567307</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79475197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20702255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2877453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7.194645751</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25608389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33825805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0.7570666537</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6807675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290282506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0.02345189551</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NEW ENGLAND CONSERVATORY</v>
      </c>
      <c r="B1" s="2" t="s">
        <v>260</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261</v>
      </c>
      <c r="E4" s="45" t="s">
        <v>262</v>
      </c>
      <c r="F4" s="45" t="s">
        <v>263</v>
      </c>
      <c r="G4" s="59" t="s">
        <v>264</v>
      </c>
      <c r="H4" s="59"/>
      <c r="I4" s="43"/>
      <c r="J4" s="43"/>
      <c r="K4" s="43"/>
      <c r="L4" s="43"/>
      <c r="M4" s="43"/>
      <c r="N4" s="43"/>
      <c r="O4" s="43"/>
      <c r="P4" s="43"/>
      <c r="Q4" s="43"/>
      <c r="R4" s="43"/>
      <c r="S4" s="43"/>
      <c r="T4" s="43"/>
      <c r="U4" s="43"/>
      <c r="V4" s="43"/>
      <c r="W4" s="43"/>
      <c r="X4" s="43"/>
      <c r="Y4" s="43"/>
    </row>
    <row r="5">
      <c r="A5" s="139"/>
      <c r="B5" s="49"/>
      <c r="C5" s="148" t="s">
        <v>188</v>
      </c>
      <c r="D5" s="177">
        <f>'Ratios 2021'!D8</f>
        <v>1.860594042</v>
      </c>
      <c r="E5" s="177">
        <f>'Ratios 2022'!D8</f>
        <v>0.815806248</v>
      </c>
      <c r="F5" s="177">
        <f>'Ratios 2023'!D8</f>
        <v>0.1685364996</v>
      </c>
      <c r="G5" s="177">
        <f>average(D5:F5)</f>
        <v>0.9483122631</v>
      </c>
      <c r="H5" s="150" t="s">
        <v>195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261</v>
      </c>
      <c r="E9" s="45" t="s">
        <v>262</v>
      </c>
      <c r="F9" s="45" t="s">
        <v>263</v>
      </c>
      <c r="G9" s="59" t="s">
        <v>264</v>
      </c>
      <c r="H9" s="59"/>
      <c r="I9" s="43"/>
      <c r="J9" s="43"/>
      <c r="K9" s="43"/>
      <c r="L9" s="43"/>
      <c r="M9" s="43"/>
      <c r="N9" s="43"/>
      <c r="O9" s="43"/>
      <c r="P9" s="43"/>
      <c r="Q9" s="43"/>
      <c r="R9" s="43"/>
      <c r="S9" s="43"/>
      <c r="T9" s="43"/>
      <c r="U9" s="43"/>
      <c r="V9" s="43"/>
      <c r="W9" s="43"/>
      <c r="X9" s="43"/>
      <c r="Y9" s="43"/>
    </row>
    <row r="10">
      <c r="A10" s="139"/>
      <c r="B10" s="49"/>
      <c r="C10" s="148" t="s">
        <v>196</v>
      </c>
      <c r="D10" s="149">
        <f>'Ratios 2021'!D14</f>
        <v>14.12204331</v>
      </c>
      <c r="E10" s="149">
        <f>'Ratios 2022'!D14</f>
        <v>11.8454869</v>
      </c>
      <c r="F10" s="149">
        <f>'Ratios 2023'!D14</f>
        <v>10.39875945</v>
      </c>
      <c r="G10" s="177">
        <f>average(D10:F10)</f>
        <v>12.12209655</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261</v>
      </c>
      <c r="E14" s="45" t="s">
        <v>262</v>
      </c>
      <c r="F14" s="45" t="s">
        <v>263</v>
      </c>
      <c r="G14" s="59" t="s">
        <v>264</v>
      </c>
      <c r="H14" s="59"/>
      <c r="I14" s="43"/>
      <c r="J14" s="43"/>
      <c r="K14" s="43"/>
      <c r="L14" s="43"/>
      <c r="M14" s="43"/>
      <c r="N14" s="43"/>
      <c r="O14" s="43"/>
      <c r="P14" s="43"/>
      <c r="Q14" s="43"/>
      <c r="R14" s="43"/>
      <c r="S14" s="43"/>
      <c r="T14" s="43"/>
      <c r="U14" s="43"/>
      <c r="V14" s="43"/>
      <c r="W14" s="43"/>
      <c r="X14" s="43"/>
      <c r="Y14" s="43"/>
    </row>
    <row r="15">
      <c r="A15" s="139"/>
      <c r="B15" s="49"/>
      <c r="C15" s="148" t="s">
        <v>204</v>
      </c>
      <c r="D15" s="180">
        <f>'Ratios 2021'!D20</f>
        <v>23.35854582</v>
      </c>
      <c r="E15" s="180">
        <f>'Ratios 2022'!D20</f>
        <v>23.86610454</v>
      </c>
      <c r="F15" s="180">
        <f>'Ratios 2023'!D20</f>
        <v>24.83607775</v>
      </c>
      <c r="G15" s="177">
        <f>average(D15:F15)</f>
        <v>24.0202427</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261</v>
      </c>
      <c r="E19" s="45" t="s">
        <v>262</v>
      </c>
      <c r="F19" s="45" t="s">
        <v>263</v>
      </c>
      <c r="G19" s="59" t="s">
        <v>264</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0.3984307761</v>
      </c>
      <c r="E20" s="163">
        <f>'Ratios 2022'!D26</f>
        <v>0.4880481219</v>
      </c>
      <c r="F20" s="163">
        <f>'Ratios 2023'!D26</f>
        <v>0.576885868</v>
      </c>
      <c r="G20" s="181">
        <f>average(D20:F20)</f>
        <v>0.4877882553</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261</v>
      </c>
      <c r="E24" s="45" t="s">
        <v>262</v>
      </c>
      <c r="F24" s="45" t="s">
        <v>263</v>
      </c>
      <c r="G24" s="59" t="s">
        <v>264</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0.4405922645</v>
      </c>
      <c r="E25" s="163">
        <f>'Ratios 2022'!D33</f>
        <v>0.4312095503</v>
      </c>
      <c r="F25" s="163">
        <f>'Ratios 2023'!D33</f>
        <v>0.4470681463</v>
      </c>
      <c r="G25" s="181">
        <f>average(D25:F25)</f>
        <v>0.4396233204</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261</v>
      </c>
      <c r="E29" s="45" t="s">
        <v>262</v>
      </c>
      <c r="F29" s="45" t="s">
        <v>263</v>
      </c>
      <c r="G29" s="59" t="s">
        <v>264</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0.1399125212</v>
      </c>
      <c r="E30" s="163">
        <f>'Ratios 2022'!D38</f>
        <v>0.1532962344</v>
      </c>
      <c r="F30" s="163">
        <f>'Ratios 2023'!D38</f>
        <v>0.1379921954</v>
      </c>
      <c r="G30" s="181">
        <f>average(D30:F30)</f>
        <v>0.1437336503</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261</v>
      </c>
      <c r="E34" s="45" t="s">
        <v>262</v>
      </c>
      <c r="F34" s="45" t="s">
        <v>263</v>
      </c>
      <c r="G34" s="59" t="s">
        <v>264</v>
      </c>
      <c r="H34" s="59"/>
      <c r="I34" s="43"/>
      <c r="J34" s="43"/>
      <c r="K34" s="43"/>
      <c r="L34" s="43"/>
      <c r="M34" s="43"/>
      <c r="N34" s="43"/>
      <c r="O34" s="43"/>
      <c r="P34" s="43"/>
      <c r="Q34" s="43"/>
      <c r="R34" s="43"/>
      <c r="S34" s="43"/>
      <c r="T34" s="43"/>
      <c r="U34" s="43"/>
      <c r="V34" s="43"/>
      <c r="W34" s="43"/>
      <c r="X34" s="43"/>
      <c r="Y34" s="43"/>
    </row>
    <row r="35">
      <c r="A35" s="139"/>
      <c r="B35" s="49"/>
      <c r="C35" s="148" t="s">
        <v>265</v>
      </c>
      <c r="D35" s="163">
        <f>'Ratios 2021'!E41</f>
        <v>0.841936169</v>
      </c>
      <c r="E35" s="163">
        <f>'Ratios 2022'!E41</f>
        <v>0.8112468404</v>
      </c>
      <c r="F35" s="163">
        <f>'Ratios 2023'!E41</f>
        <v>0.8136899491</v>
      </c>
      <c r="G35" s="181">
        <f t="shared" ref="G35:G37" si="1">average(D35:F35)</f>
        <v>0.8222909861</v>
      </c>
      <c r="H35" s="181"/>
      <c r="I35" s="43"/>
      <c r="J35" s="43"/>
      <c r="K35" s="43"/>
      <c r="L35" s="43"/>
      <c r="M35" s="43"/>
      <c r="N35" s="43"/>
      <c r="O35" s="43"/>
      <c r="P35" s="43"/>
      <c r="Q35" s="43"/>
      <c r="R35" s="43"/>
      <c r="S35" s="43"/>
      <c r="T35" s="43"/>
      <c r="U35" s="43"/>
      <c r="V35" s="43"/>
      <c r="W35" s="43"/>
      <c r="X35" s="43"/>
      <c r="Y35" s="43"/>
    </row>
    <row r="36">
      <c r="A36" s="139"/>
      <c r="B36" s="52"/>
      <c r="C36" s="148" t="s">
        <v>225</v>
      </c>
      <c r="D36" s="163">
        <f>'Ratios 2021'!E42</f>
        <v>0.1260620888</v>
      </c>
      <c r="E36" s="163">
        <f>'Ratios 2022'!E42</f>
        <v>0.1513989644</v>
      </c>
      <c r="F36" s="163">
        <f>'Ratios 2023'!E42</f>
        <v>0.1501043778</v>
      </c>
      <c r="G36" s="181">
        <f t="shared" si="1"/>
        <v>0.1425218103</v>
      </c>
      <c r="H36" s="181"/>
      <c r="I36" s="43"/>
      <c r="J36" s="43"/>
      <c r="K36" s="43"/>
      <c r="L36" s="43"/>
      <c r="M36" s="43"/>
      <c r="N36" s="43"/>
      <c r="O36" s="43"/>
      <c r="P36" s="43"/>
      <c r="Q36" s="43"/>
      <c r="R36" s="43"/>
      <c r="S36" s="43"/>
      <c r="T36" s="43"/>
      <c r="U36" s="43"/>
      <c r="V36" s="43"/>
      <c r="W36" s="43"/>
      <c r="X36" s="43"/>
      <c r="Y36" s="43"/>
    </row>
    <row r="37">
      <c r="A37" s="139"/>
      <c r="B37" s="182"/>
      <c r="C37" s="148" t="s">
        <v>226</v>
      </c>
      <c r="D37" s="163">
        <f>'Ratios 2021'!E43</f>
        <v>0.03200174226</v>
      </c>
      <c r="E37" s="163">
        <f>'Ratios 2022'!E43</f>
        <v>0.03735419523</v>
      </c>
      <c r="F37" s="163">
        <f>'Ratios 2023'!E43</f>
        <v>0.03620567307</v>
      </c>
      <c r="G37" s="181">
        <f t="shared" si="1"/>
        <v>0.03518720352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261</v>
      </c>
      <c r="E41" s="45" t="s">
        <v>262</v>
      </c>
      <c r="F41" s="45" t="s">
        <v>263</v>
      </c>
      <c r="G41" s="59" t="s">
        <v>264</v>
      </c>
      <c r="H41" s="59"/>
      <c r="I41" s="43"/>
      <c r="J41" s="43"/>
      <c r="K41" s="43"/>
      <c r="L41" s="43"/>
      <c r="M41" s="43"/>
      <c r="N41" s="43"/>
      <c r="O41" s="43"/>
      <c r="P41" s="43"/>
      <c r="Q41" s="43"/>
      <c r="R41" s="43"/>
      <c r="S41" s="43"/>
      <c r="T41" s="43"/>
      <c r="U41" s="43"/>
      <c r="V41" s="43"/>
      <c r="W41" s="43"/>
      <c r="X41" s="43"/>
      <c r="Y41" s="43"/>
    </row>
    <row r="42">
      <c r="A42" s="139"/>
      <c r="B42" s="49"/>
      <c r="C42" s="148" t="s">
        <v>231</v>
      </c>
      <c r="D42" s="166">
        <f>'Ratios 2021'!D49</f>
        <v>4.864539515</v>
      </c>
      <c r="E42" s="166">
        <f>'Ratios 2022'!D49</f>
        <v>12.2062907</v>
      </c>
      <c r="F42" s="166">
        <f>'Ratios 2023'!D49</f>
        <v>7.194645751</v>
      </c>
      <c r="G42" s="183">
        <f>average(D42:F42)</f>
        <v>8.08849199</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261</v>
      </c>
      <c r="E46" s="45" t="s">
        <v>262</v>
      </c>
      <c r="F46" s="45" t="s">
        <v>263</v>
      </c>
      <c r="G46" s="59" t="s">
        <v>264</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0.4885240477</v>
      </c>
      <c r="E47" s="149">
        <f>'Ratios 2022'!D54</f>
        <v>0.6422821753</v>
      </c>
      <c r="F47" s="149">
        <f>'Ratios 2023'!D54</f>
        <v>0.7570666537</v>
      </c>
      <c r="G47" s="177">
        <f>average(D47:F47)</f>
        <v>0.6292909589</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261</v>
      </c>
      <c r="E51" s="45" t="s">
        <v>262</v>
      </c>
      <c r="F51" s="45" t="s">
        <v>263</v>
      </c>
      <c r="G51" s="59" t="s">
        <v>264</v>
      </c>
      <c r="H51" s="59"/>
      <c r="I51" s="43"/>
      <c r="J51" s="43"/>
      <c r="K51" s="43"/>
      <c r="L51" s="43"/>
      <c r="M51" s="43"/>
      <c r="N51" s="43"/>
      <c r="O51" s="43"/>
      <c r="P51" s="43"/>
      <c r="Q51" s="43"/>
      <c r="R51" s="43"/>
      <c r="S51" s="43"/>
      <c r="T51" s="43"/>
      <c r="U51" s="43"/>
      <c r="V51" s="43"/>
      <c r="W51" s="43"/>
      <c r="X51" s="43"/>
      <c r="Y51" s="43"/>
    </row>
    <row r="52">
      <c r="A52" s="139"/>
      <c r="B52" s="49"/>
      <c r="C52" s="148" t="s">
        <v>243</v>
      </c>
      <c r="D52" s="184">
        <f>'Ratios 2021'!D59</f>
        <v>0.02568650454</v>
      </c>
      <c r="E52" s="184">
        <f>'Ratios 2022'!D59</f>
        <v>0.02444011349</v>
      </c>
      <c r="F52" s="184">
        <f>'Ratios 2023'!D59</f>
        <v>0.02345189551</v>
      </c>
      <c r="G52" s="185">
        <f>average(D52:F52)</f>
        <v>0.02452617118</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NEW ENGLAND CONSERVATORY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ENGLAND CONSERVATORY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988143.0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956902.0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9125280.0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2224607.0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11070325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4.4705018E7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4312987.0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1176265.0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871922.0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323420.0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920269.0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52309881</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17335.0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28846.0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28846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28846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2.5674844E8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2.08334075E8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48414365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48414365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76641.0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204973.0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-128332</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15683.0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12267.0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3416</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38629.0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6939.0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245.0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441074.0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486887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112202723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NEW ENGLAND CONSERVATORY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18692046</v>
      </c>
      <c r="D4" s="99">
        <v>1.8692046E7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1844292</v>
      </c>
      <c r="D7" s="99">
        <v>495216.0</v>
      </c>
      <c r="E7" s="99">
        <v>957559.0</v>
      </c>
      <c r="F7" s="99">
        <v>391517.0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24016610</v>
      </c>
      <c r="D9" s="99">
        <v>1.9726297E7</v>
      </c>
      <c r="E9" s="99">
        <v>3259334.0</v>
      </c>
      <c r="F9" s="99">
        <v>1030979.0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536568</v>
      </c>
      <c r="D10" s="99">
        <v>445985.0</v>
      </c>
      <c r="E10" s="99">
        <v>61069.0</v>
      </c>
      <c r="F10" s="99">
        <v>29514.0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3081696</v>
      </c>
      <c r="D11" s="99">
        <v>2561443.0</v>
      </c>
      <c r="E11" s="99">
        <v>350742.0</v>
      </c>
      <c r="F11" s="99">
        <v>169511.0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1852384</v>
      </c>
      <c r="D12" s="99">
        <v>1539664.0</v>
      </c>
      <c r="E12" s="99">
        <v>210828.0</v>
      </c>
      <c r="F12" s="99">
        <v>101892.0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177897</v>
      </c>
      <c r="D15" s="99">
        <v>4360.0</v>
      </c>
      <c r="E15" s="99">
        <v>163085.0</v>
      </c>
      <c r="F15" s="99">
        <v>10452.0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103002</v>
      </c>
      <c r="D16" s="99">
        <v>0.0</v>
      </c>
      <c r="E16" s="99">
        <v>103002.0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4500</v>
      </c>
      <c r="D18" s="99">
        <v>0.0</v>
      </c>
      <c r="E18" s="99">
        <v>0.0</v>
      </c>
      <c r="F18" s="99">
        <v>4500.0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466923</v>
      </c>
      <c r="D19" s="99">
        <v>0.0</v>
      </c>
      <c r="E19" s="99">
        <v>466923.0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3124994</v>
      </c>
      <c r="D20" s="99">
        <v>1425807.0</v>
      </c>
      <c r="E20" s="99">
        <v>1419342.0</v>
      </c>
      <c r="F20" s="99">
        <v>279845.0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104438</v>
      </c>
      <c r="D21" s="99">
        <v>20687.0</v>
      </c>
      <c r="E21" s="99">
        <v>82200.0</v>
      </c>
      <c r="F21" s="99">
        <v>1551.0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2510284</v>
      </c>
      <c r="D22" s="99">
        <v>1737903.0</v>
      </c>
      <c r="E22" s="99">
        <v>668078.0</v>
      </c>
      <c r="F22" s="99">
        <v>104303.0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273930</v>
      </c>
      <c r="D23" s="99">
        <v>212389.0</v>
      </c>
      <c r="E23" s="99">
        <v>58576.0</v>
      </c>
      <c r="F23" s="99">
        <v>2965.0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3368067</v>
      </c>
      <c r="D25" s="99">
        <v>2690203.0</v>
      </c>
      <c r="E25" s="99">
        <v>663387.0</v>
      </c>
      <c r="F25" s="99">
        <v>14477.0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591308</v>
      </c>
      <c r="D26" s="99">
        <v>452911.0</v>
      </c>
      <c r="E26" s="99">
        <v>61783.0</v>
      </c>
      <c r="F26" s="99">
        <v>76614.0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112770</v>
      </c>
      <c r="D28" s="99">
        <v>88107.0</v>
      </c>
      <c r="E28" s="99">
        <v>7307.0</v>
      </c>
      <c r="F28" s="99">
        <v>17356.0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1086376</v>
      </c>
      <c r="D29" s="99">
        <v>1057644.0</v>
      </c>
      <c r="E29" s="99">
        <v>25173.0</v>
      </c>
      <c r="F29" s="99">
        <v>3559.0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6254158</v>
      </c>
      <c r="D31" s="99">
        <v>5921215.0</v>
      </c>
      <c r="E31" s="99">
        <v>296259.0</v>
      </c>
      <c r="F31" s="99">
        <v>36684.0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102" t="s">
        <v>141</v>
      </c>
      <c r="C34" s="98">
        <f t="shared" si="1"/>
        <v>2591759</v>
      </c>
      <c r="D34" s="99">
        <v>2591759.0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142</v>
      </c>
      <c r="C35" s="98">
        <f t="shared" si="1"/>
        <v>210524</v>
      </c>
      <c r="D35" s="99">
        <v>193580.0</v>
      </c>
      <c r="E35" s="99">
        <v>16944.0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143</v>
      </c>
      <c r="C36" s="98">
        <f t="shared" si="1"/>
        <v>92980</v>
      </c>
      <c r="D36" s="99">
        <v>0.0</v>
      </c>
      <c r="E36" s="99">
        <v>92980.0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144</v>
      </c>
      <c r="C37" s="98">
        <f t="shared" si="1"/>
        <v>14841</v>
      </c>
      <c r="D37" s="99">
        <v>14841.0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71112347</v>
      </c>
      <c r="D40" s="104">
        <f t="shared" si="2"/>
        <v>59872057</v>
      </c>
      <c r="E40" s="104">
        <f t="shared" si="2"/>
        <v>8964571</v>
      </c>
      <c r="F40" s="104">
        <f t="shared" si="2"/>
        <v>2275719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ENGLAND CONSERVATORY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1.005623E7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4391355.0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722741.0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1903538.0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599363.0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1.64693612E8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5.9715011E7</v>
      </c>
      <c r="E12" s="109">
        <f>D11-D12</f>
        <v>104978601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2.9048594E7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1.09374824E8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103615.0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261178861</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3567536.0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1241172.0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3.1368072E7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6708772.0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2889774.0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45775326</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8.3687637E7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1.31715898E8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215403535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261178861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NEW ENGLAND CONSERVATORY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71112347</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6254158</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64858189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5404849.083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2021'!E2+'Balance Sheet 2021'!E3</f>
        <v>10056230</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1.860594042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2021'!E30</f>
        <v>83687637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2021'!C40</f>
        <v>71112347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5926028.917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14.12204331</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2021'!E13:E15)</f>
        <v>138423418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2021'!C40</f>
        <v>71112347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5926028.917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23.35854582</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25.21913986</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44705018</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112202723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0.3984307761</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2021'!C7:C9)</f>
        <v>25860902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2021'!C10:C12)</f>
        <v>5470648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31331550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2021'!C40</f>
        <v>71112347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0.4405922645</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2021'!C10:C11)</f>
        <v>3618264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2021'!C7:C9)</f>
        <v>25860902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0.1399125212</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5">
        <f>'Expenses 2021'!D40</f>
        <v>59872057</v>
      </c>
      <c r="E41" s="165">
        <f t="shared" ref="E41:E44" si="1">D41/$D$44</f>
        <v>0.841936169</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8964571</v>
      </c>
      <c r="E42" s="165">
        <f t="shared" si="1"/>
        <v>0.1260620888</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2275719</v>
      </c>
      <c r="E43" s="165">
        <f t="shared" si="1"/>
        <v>0.03200174226</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71112347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11070325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2275719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4.864539515</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17673227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36176780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0.4885240477</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6708772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261178861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0.02568650454</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ENGLAND CONSERVATORY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1147547.0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292083.0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3.3175787E7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2460159.0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34615417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4.5136214E7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3978518.0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1293801.0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826366.0</v>
      </c>
      <c r="G13" s="172"/>
      <c r="H13" s="43"/>
      <c r="J13" s="172"/>
      <c r="K13" s="43"/>
      <c r="L13" s="43"/>
      <c r="M13" s="43"/>
      <c r="N13" s="43"/>
      <c r="O13" s="43"/>
      <c r="P13" s="43"/>
      <c r="Q13" s="43"/>
      <c r="R13" s="43"/>
      <c r="S13" s="43"/>
      <c r="T13" s="43"/>
      <c r="U13" s="43"/>
      <c r="V13" s="43"/>
      <c r="W13" s="43"/>
      <c r="X13" s="43"/>
      <c r="Y13" s="43"/>
      <c r="Z13" s="43"/>
    </row>
    <row r="14">
      <c r="A14" s="49"/>
      <c r="B14" s="45" t="s">
        <v>54</v>
      </c>
      <c r="C14" s="174" t="s">
        <v>68</v>
      </c>
      <c r="D14" s="61"/>
      <c r="E14" s="61"/>
      <c r="F14" s="62">
        <v>666243.0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1189548.0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53090690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714345.0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33076.0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33076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33076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245</v>
      </c>
      <c r="D26" s="50">
        <v>4.3602489E7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3.9661478E7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3941011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3941011</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96211.0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218563.0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-122352</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14989.0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14989</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246</v>
      </c>
      <c r="D39" s="74"/>
      <c r="E39" s="48">
        <v>94692.0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247</v>
      </c>
      <c r="D40" s="74"/>
      <c r="E40" s="48">
        <v>36220.0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248</v>
      </c>
      <c r="D41" s="74"/>
      <c r="E41" s="48">
        <v>21038.0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43996.0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195946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92483122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NEW ENGLAND CONSERVATORY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18382251</v>
      </c>
      <c r="D4" s="99">
        <v>1.8382251E7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1614485</v>
      </c>
      <c r="D7" s="99">
        <v>302382.0</v>
      </c>
      <c r="E7" s="99">
        <v>925878.0</v>
      </c>
      <c r="F7" s="99">
        <v>386225.0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25012353</v>
      </c>
      <c r="D9" s="99">
        <v>2.1791196E7</v>
      </c>
      <c r="E9" s="99">
        <v>1850950.0</v>
      </c>
      <c r="F9" s="99">
        <v>1370207.0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652113</v>
      </c>
      <c r="D10" s="99">
        <v>580229.0</v>
      </c>
      <c r="E10" s="99">
        <v>39331.0</v>
      </c>
      <c r="F10" s="99">
        <v>32553.0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3429681</v>
      </c>
      <c r="D11" s="99">
        <v>2761958.0</v>
      </c>
      <c r="E11" s="99">
        <v>443467.0</v>
      </c>
      <c r="F11" s="99">
        <v>224256.0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2028064</v>
      </c>
      <c r="D12" s="99">
        <v>1688035.0</v>
      </c>
      <c r="E12" s="99">
        <v>206811.0</v>
      </c>
      <c r="F12" s="99">
        <v>133218.0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251818</v>
      </c>
      <c r="D15" s="99">
        <v>39624.0</v>
      </c>
      <c r="E15" s="99">
        <v>195524.0</v>
      </c>
      <c r="F15" s="99">
        <v>16670.0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192222</v>
      </c>
      <c r="D16" s="99">
        <v>0.0</v>
      </c>
      <c r="E16" s="99">
        <v>192222.0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8709</v>
      </c>
      <c r="D18" s="99">
        <v>0.0</v>
      </c>
      <c r="E18" s="99">
        <v>0.0</v>
      </c>
      <c r="F18" s="99">
        <v>8709.0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392436</v>
      </c>
      <c r="D19" s="99">
        <v>0.0</v>
      </c>
      <c r="E19" s="99">
        <v>392436.0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5873890</v>
      </c>
      <c r="D20" s="99">
        <v>2087651.0</v>
      </c>
      <c r="E20" s="99">
        <v>3506393.0</v>
      </c>
      <c r="F20" s="99">
        <v>279846.0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121746</v>
      </c>
      <c r="D21" s="99">
        <v>51307.0</v>
      </c>
      <c r="E21" s="99">
        <v>68114.0</v>
      </c>
      <c r="F21" s="99">
        <v>2325.0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2103811</v>
      </c>
      <c r="D22" s="99">
        <v>1867688.0</v>
      </c>
      <c r="E22" s="99">
        <v>124626.0</v>
      </c>
      <c r="F22" s="99">
        <v>111497.0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224716</v>
      </c>
      <c r="D23" s="99">
        <v>118016.0</v>
      </c>
      <c r="E23" s="99">
        <v>103735.0</v>
      </c>
      <c r="F23" s="99">
        <v>2965.0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3846123</v>
      </c>
      <c r="D25" s="99">
        <v>3047641.0</v>
      </c>
      <c r="E25" s="99">
        <v>790730.0</v>
      </c>
      <c r="F25" s="99">
        <v>7752.0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887749</v>
      </c>
      <c r="D26" s="99">
        <v>616866.0</v>
      </c>
      <c r="E26" s="99">
        <v>82398.0</v>
      </c>
      <c r="F26" s="99">
        <v>188485.0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76029</v>
      </c>
      <c r="D28" s="99">
        <v>50041.0</v>
      </c>
      <c r="E28" s="99">
        <v>11488.0</v>
      </c>
      <c r="F28" s="99">
        <v>14500.0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1057878</v>
      </c>
      <c r="D29" s="99">
        <v>1029900.0</v>
      </c>
      <c r="E29" s="99">
        <v>25335.0</v>
      </c>
      <c r="F29" s="99">
        <v>2643.0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6104591</v>
      </c>
      <c r="D31" s="99">
        <v>5730564.0</v>
      </c>
      <c r="E31" s="99">
        <v>339706.0</v>
      </c>
      <c r="F31" s="99">
        <v>34321.0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8">
        <f t="shared" si="1"/>
        <v>2779272</v>
      </c>
      <c r="D34" s="99">
        <v>1336556.0</v>
      </c>
      <c r="E34" s="99">
        <v>1442716.0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8">
        <f t="shared" si="1"/>
        <v>215165</v>
      </c>
      <c r="D35" s="99">
        <v>11115.0</v>
      </c>
      <c r="E35" s="99">
        <v>204050.0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142313</v>
      </c>
      <c r="D36" s="99">
        <v>0.0</v>
      </c>
      <c r="E36" s="99">
        <v>142313.0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251</v>
      </c>
      <c r="C37" s="98">
        <f t="shared" si="1"/>
        <v>39592</v>
      </c>
      <c r="D37" s="99">
        <v>0.0</v>
      </c>
      <c r="E37" s="99">
        <v>39592.0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481293</v>
      </c>
      <c r="D38" s="99">
        <v>95461.0</v>
      </c>
      <c r="E38" s="99">
        <v>366137.0</v>
      </c>
      <c r="F38" s="99">
        <v>19695.0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75918300</v>
      </c>
      <c r="D40" s="104">
        <f t="shared" si="2"/>
        <v>61588481</v>
      </c>
      <c r="E40" s="104">
        <f t="shared" si="2"/>
        <v>11493952</v>
      </c>
      <c r="F40" s="104">
        <f t="shared" si="2"/>
        <v>2835867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ENGLAND CONSERVATORY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4746205.0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1.4446866E7</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594160.0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1633074.0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602439.0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1.66262245E8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6.5819602E7</v>
      </c>
      <c r="E12" s="109">
        <f>D11-D12</f>
        <v>100442643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2.3126527E7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1.2786298E8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3066817.0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276521711</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3044605.0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1145212.0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3.0098452E7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6758222.0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2527206.0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43573697</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7.4940769E7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1.58007245E8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232948014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276521711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