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<sst xmlns="http://schemas.openxmlformats.org/spreadsheetml/2006/main" count="860" uniqueCount="245">
  <si>
    <t>GIVING KITCHEN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</si>
  <si>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</si>
  <si>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</si>
  <si>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</si>
  <si>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</si>
  <si>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</si>
  <si>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</si>
  <si>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</si>
  <si>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</si>
  <si>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</si>
  <si>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</si>
  <si>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</si>
  <si>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</si>
  <si>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</si>
  <si>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</si>
  <si>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</si>
  <si>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</si>
  <si>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</si>
  <si>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</si>
  <si>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</si>
  <si>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</si>
  <si>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</si>
  <si>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</si>
  <si>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</si>
  <si>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</si>
  <si>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</si>
  <si>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</si>
  <si>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</si>
  <si>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</si>
  <si>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</si>
  <si>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</si>
  <si>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</si>
  <si>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</si>
  <si>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</si>
  <si>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</si>
  <si>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</si>
  <si>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</si>
  <si>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</si>
  <si>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</si>
  <si>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</si>
  <si>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</si>
  <si>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</si>
  <si>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</si>
  <si>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</si>
  <si>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</si>
  <si>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</si>
  <si>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</si>
  <si>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</si>
  <si>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</si>
  <si>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</si>
  <si>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</si>
  <si>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</si>
  <si>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</si>
  <si>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</si>
  <si>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</si>
  <si>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</si>
  <si>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</si>
  <si>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</si>
  <si>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</si>
  <si>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</si>
  <si>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</si>
  <si>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</si>
  <si>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</si>
  <si>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</si>
  <si>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</si>
  <si>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</si>
  <si>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</si>
  <si>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</si>
  <si>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</si>
  <si>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</si>
  <si>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</si>
  <si>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</si>
  <si>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</si>
  <si>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</si>
  <si>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</si>
  <si>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</si>
  <si>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</si>
  <si>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</si>
  <si>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</si>
  <si>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</si>
  <si>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</si>
  <si>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</si>
  <si>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</si>
  <si>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</si>
  <si>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</si>
  <si>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</si>
  <si>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</si>
  <si>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</si>
  <si>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</si>
  <si>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</si>
  <si>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</si>
  <si>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</si>
  <si>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</si>
  <si>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</si>
  <si>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</si>
  <si>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</si>
  <si>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</si>
  <si>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</si>
  <si>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</si>
  <si>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</si>
  <si>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</si>
  <si>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</si>
  <si>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</si>
  <si>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</si>
  <si>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</si>
  <si>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</si>
  <si>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</si>
  <si>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</si>
  <si>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</si>
  <si>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</si>
  <si>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</si>
  <si>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</si>
  <si>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</si>
  <si>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</si>
  <si>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</si>
  <si>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</si>
  <si>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</si>
  <si>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</si>
  <si>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</si>
  <si>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</si>
  <si>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</si>
  <si>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</si>
  <si>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</si>
  <si>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</si>
  <si>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</si>
  <si>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</si>
  <si>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</si>
  <si>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</si>
  <si>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</si>
  <si>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</si>
  <si>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</si>
  <si>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</si>
  <si>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</si>
  <si>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Registration and Fees</t>
  </si>
  <si>
    <t>Membership and Dues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</si>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</sst>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GIVING KITCHEN</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2023'!C40</f>
        <v>7587695</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7587695</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632307.9167</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2023'!E2+'Balance Sheet 2023'!E3</f>
        <v>340186</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0.5380068651</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2023'!E30</f>
        <v>1911475</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2023'!C40</f>
        <v>7587695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632307.9167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3.023012918</v>
      </c>
      <c r="E14" s="149" t="s">
        <v>185</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2023'!E13:E15)</f>
        <v>1356154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2023'!C40</f>
        <v>7587695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632307.9167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2.144768339</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2.682775204</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2023'!E2:E7,'Revenues 2023'!F10:F15)</f>
        <v>4544638</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2023'!F44</f>
        <v>5466548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0.831354266</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2023'!C7:C9)</f>
        <v>2288541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2023'!C10:C12)</f>
        <v>392660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2681201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2023'!C40</f>
        <v>7587695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0.3533617258</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2023'!C10:C11)</f>
        <v>219045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2023'!C7:C9)</f>
        <v>2288541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0.09571381942</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236</v>
      </c>
      <c r="D41" s="75">
        <f>'Expenses 2023'!D40</f>
        <v>5855233</v>
      </c>
      <c r="E41" s="164">
        <f t="shared" ref="E41:E44" si="1">D41/$D$44</f>
        <v>0.7716747972</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2023'!E40</f>
        <v>614000</v>
      </c>
      <c r="E42" s="164">
        <f t="shared" si="1"/>
        <v>0.08092049035</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2023'!F40</f>
        <v>1118462</v>
      </c>
      <c r="E43" s="164">
        <f t="shared" si="1"/>
        <v>0.1474047125</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7587695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2023'!F9</f>
        <v>5386759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2023'!F40</f>
        <v>1118462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4.816219952</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2023'!E2:E10)</f>
        <v>1329630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2023'!E19:E22)</f>
        <v>251838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5.279703619</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2023'!E18</f>
        <v>2859988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GIVING KITCHEN</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1241665.0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308400.0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6020808.0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20571.0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7570873</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46598.0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237</v>
      </c>
      <c r="D26" s="50">
        <v>1096765.0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958537.0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138228</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138228</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298311.0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298311.0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7755699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GIVING KITCHEN</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3140251</v>
      </c>
      <c r="D4" s="99">
        <v>3140251.0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157286</v>
      </c>
      <c r="D7" s="99">
        <v>44040.0</v>
      </c>
      <c r="E7" s="99">
        <v>33030.0</v>
      </c>
      <c r="F7" s="99">
        <v>80216.0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2533322</v>
      </c>
      <c r="D9" s="99">
        <v>1586251.0</v>
      </c>
      <c r="E9" s="99">
        <v>205000.0</v>
      </c>
      <c r="F9" s="99">
        <v>742071.0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69478</v>
      </c>
      <c r="D10" s="99">
        <v>42098.0</v>
      </c>
      <c r="E10" s="99">
        <v>6147.0</v>
      </c>
      <c r="F10" s="99">
        <v>21233.0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188909</v>
      </c>
      <c r="D11" s="99">
        <v>114464.0</v>
      </c>
      <c r="E11" s="99">
        <v>16712.0</v>
      </c>
      <c r="F11" s="99">
        <v>57733.0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201386</v>
      </c>
      <c r="D12" s="99">
        <v>122024.0</v>
      </c>
      <c r="E12" s="99">
        <v>17816.0</v>
      </c>
      <c r="F12" s="99">
        <v>61546.0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12038</v>
      </c>
      <c r="D15" s="99">
        <v>0.0</v>
      </c>
      <c r="E15" s="99">
        <v>12038.0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16500</v>
      </c>
      <c r="D16" s="99">
        <v>0.0</v>
      </c>
      <c r="E16" s="99">
        <v>16500.0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13947</v>
      </c>
      <c r="D19" s="99">
        <v>0.0</v>
      </c>
      <c r="E19" s="99">
        <v>13947.0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320469</v>
      </c>
      <c r="D20" s="99">
        <v>105324.0</v>
      </c>
      <c r="E20" s="99">
        <v>160881.0</v>
      </c>
      <c r="F20" s="99">
        <v>54264.0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40007</v>
      </c>
      <c r="D21" s="99">
        <v>28005.0</v>
      </c>
      <c r="E21" s="99">
        <v>0.0</v>
      </c>
      <c r="F21" s="99">
        <v>12002.0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77564</v>
      </c>
      <c r="D22" s="99">
        <v>46997.0</v>
      </c>
      <c r="E22" s="99">
        <v>6862.0</v>
      </c>
      <c r="F22" s="99">
        <v>23705.0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184162</v>
      </c>
      <c r="D23" s="99">
        <v>118306.0</v>
      </c>
      <c r="E23" s="99">
        <v>14402.0</v>
      </c>
      <c r="F23" s="99">
        <v>51454.0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57549</v>
      </c>
      <c r="D25" s="99">
        <v>34870.0</v>
      </c>
      <c r="E25" s="99">
        <v>5091.0</v>
      </c>
      <c r="F25" s="99">
        <v>17588.0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99073</v>
      </c>
      <c r="D26" s="99">
        <v>60030.0</v>
      </c>
      <c r="E26" s="99">
        <v>8765.0</v>
      </c>
      <c r="F26" s="99">
        <v>30278.0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3244</v>
      </c>
      <c r="D28" s="99">
        <v>1485.0</v>
      </c>
      <c r="E28" s="99">
        <v>1010.0</v>
      </c>
      <c r="F28" s="99">
        <v>749.0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14342</v>
      </c>
      <c r="D31" s="99">
        <v>8690.0</v>
      </c>
      <c r="E31" s="99">
        <v>1269.0</v>
      </c>
      <c r="F31" s="99">
        <v>4383.0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8945</v>
      </c>
      <c r="D32" s="99">
        <v>5420.0</v>
      </c>
      <c r="E32" s="99">
        <v>791.0</v>
      </c>
      <c r="F32" s="99">
        <v>2734.0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133</v>
      </c>
      <c r="C34" s="98">
        <f t="shared" si="1"/>
        <v>95609</v>
      </c>
      <c r="D34" s="99">
        <v>57302.0</v>
      </c>
      <c r="E34" s="99">
        <v>9405.0</v>
      </c>
      <c r="F34" s="99">
        <v>28902.0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3410</v>
      </c>
      <c r="D35" s="99">
        <v>2066.0</v>
      </c>
      <c r="E35" s="99">
        <v>302.0</v>
      </c>
      <c r="F35" s="99">
        <v>1042.0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7237491</v>
      </c>
      <c r="D40" s="103">
        <f t="shared" si="2"/>
        <v>5517623</v>
      </c>
      <c r="E40" s="103">
        <f t="shared" si="2"/>
        <v>529968</v>
      </c>
      <c r="F40" s="103">
        <f t="shared" si="2"/>
        <v>1189900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GIVING KITCHEN</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937922.0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1465462.0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55916.0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158055.0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14341.0</v>
      </c>
      <c r="E12" s="108">
        <f>D11-D12</f>
        <v>143714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533810.0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112691.0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3249515</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208004.0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37358.0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109942.0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355304</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1753584.0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1140627.0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2894211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3249515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GIVING KITCHEN</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2024'!C40</f>
        <v>7237491</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2024'!C31</f>
        <v>14342</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7223149</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601929.0833</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2024'!E2+'Balance Sheet 2024'!E3</f>
        <v>937922</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1.558193525</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2024'!E30</f>
        <v>1753584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2024'!C40</f>
        <v>7237491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603124.25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2.907500403</v>
      </c>
      <c r="E14" s="149" t="s">
        <v>185</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2024'!E13:E15)</f>
        <v>533810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2024'!C40</f>
        <v>7237491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603124.25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0.8850746757</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2.4432682</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2024'!E2:E7,'Revenues 2024'!F10:F15)</f>
        <v>6020808</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2024'!F44</f>
        <v>7755699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0.7763075901</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2024'!C7:C9)</f>
        <v>2690608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2024'!C10:C12)</f>
        <v>459773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3150381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2024'!C40</f>
        <v>7237491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0.4352863444</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2024'!C10:C11)</f>
        <v>258387</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2024'!C7:C9)</f>
        <v>2690608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0.09603294125</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238</v>
      </c>
      <c r="D41" s="75">
        <f>'Expenses 2024'!D40</f>
        <v>5517623</v>
      </c>
      <c r="E41" s="164">
        <f t="shared" ref="E41:E44" si="1">D41/$D$44</f>
        <v>0.7623668202</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2024'!E40</f>
        <v>529968</v>
      </c>
      <c r="E42" s="164">
        <f t="shared" si="1"/>
        <v>0.07322537603</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2024'!F40</f>
        <v>1189900</v>
      </c>
      <c r="E43" s="164">
        <f t="shared" si="1"/>
        <v>0.1644078038</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7237491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2024'!F9</f>
        <v>7570873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2024'!F40</f>
        <v>1189900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6.362612825</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2024'!E2:E10)</f>
        <v>2459300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2024'!E19:E22)</f>
        <v>245362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10.02314947</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2024'!E18</f>
        <v>3249515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GIVING KITCHEN</v>
      </c>
      <c r="B1" s="2" t="s">
        <v>239</v>
      </c>
      <c r="C1" s="138"/>
      <c r="D1" s="138"/>
      <c r="E1" s="138"/>
      <c r="F1" s="139"/>
      <c r="G1" s="139"/>
      <c r="H1" s="139"/>
      <c r="I1" s="43"/>
      <c r="J1" s="43"/>
      <c r="K1" s="43"/>
      <c r="L1" s="43"/>
      <c r="M1" s="43"/>
      <c r="N1" s="43"/>
      <c r="O1" s="43"/>
      <c r="P1" s="43"/>
      <c r="Q1" s="43"/>
      <c r="R1" s="43"/>
      <c r="S1" s="43"/>
      <c r="T1" s="43"/>
      <c r="U1" s="43"/>
      <c r="V1" s="43"/>
      <c r="W1" s="43"/>
      <c r="X1" s="43"/>
      <c r="Y1" s="43"/>
    </row>
    <row r="2">
      <c r="A2" s="140" t="s">
        <v>178</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179</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240</v>
      </c>
      <c r="E4" s="45" t="s">
        <v>241</v>
      </c>
      <c r="F4" s="45" t="s">
        <v>242</v>
      </c>
      <c r="G4" s="59" t="s">
        <v>243</v>
      </c>
      <c r="H4" s="59"/>
      <c r="I4" s="43"/>
      <c r="J4" s="43"/>
      <c r="K4" s="43"/>
      <c r="L4" s="43"/>
      <c r="M4" s="43"/>
      <c r="N4" s="43"/>
      <c r="O4" s="43"/>
      <c r="P4" s="43"/>
      <c r="Q4" s="43"/>
      <c r="R4" s="43"/>
      <c r="S4" s="43"/>
      <c r="T4" s="43"/>
      <c r="U4" s="43"/>
      <c r="V4" s="43"/>
      <c r="W4" s="43"/>
      <c r="X4" s="43"/>
      <c r="Y4" s="43"/>
    </row>
    <row r="5">
      <c r="A5" s="138"/>
      <c r="B5" s="49"/>
      <c r="C5" s="147" t="s">
        <v>178</v>
      </c>
      <c r="D5" s="176">
        <f>'Ratios 2022'!D8</f>
        <v>7.211742728</v>
      </c>
      <c r="E5" s="176">
        <f>'Ratios 2023'!D8</f>
        <v>0.5380068651</v>
      </c>
      <c r="F5" s="176">
        <f>'Ratios 2024'!D8</f>
        <v>1.558193525</v>
      </c>
      <c r="G5" s="176">
        <f>average(D5:F5)</f>
        <v>3.102647706</v>
      </c>
      <c r="H5" s="149" t="s">
        <v>185</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186</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187</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240</v>
      </c>
      <c r="E9" s="45" t="s">
        <v>241</v>
      </c>
      <c r="F9" s="45" t="s">
        <v>242</v>
      </c>
      <c r="G9" s="59" t="s">
        <v>243</v>
      </c>
      <c r="H9" s="59"/>
      <c r="I9" s="43"/>
      <c r="J9" s="43"/>
      <c r="K9" s="43"/>
      <c r="L9" s="43"/>
      <c r="M9" s="43"/>
      <c r="N9" s="43"/>
      <c r="O9" s="43"/>
      <c r="P9" s="43"/>
      <c r="Q9" s="43"/>
      <c r="R9" s="43"/>
      <c r="S9" s="43"/>
      <c r="T9" s="43"/>
      <c r="U9" s="43"/>
      <c r="V9" s="43"/>
      <c r="W9" s="43"/>
      <c r="X9" s="43"/>
      <c r="Y9" s="43"/>
    </row>
    <row r="10">
      <c r="A10" s="138"/>
      <c r="B10" s="49"/>
      <c r="C10" s="147" t="s">
        <v>186</v>
      </c>
      <c r="D10" s="148">
        <f>'Ratios 2022'!D14</f>
        <v>10.86568837</v>
      </c>
      <c r="E10" s="148">
        <f>'Ratios 2023'!D14</f>
        <v>3.023012918</v>
      </c>
      <c r="F10" s="148">
        <f>'Ratios 2024'!D14</f>
        <v>2.907500403</v>
      </c>
      <c r="G10" s="176">
        <f>average(D10:F10)</f>
        <v>5.598733895</v>
      </c>
      <c r="H10" s="149" t="s">
        <v>185</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191</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192</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240</v>
      </c>
      <c r="E14" s="45" t="s">
        <v>241</v>
      </c>
      <c r="F14" s="45" t="s">
        <v>242</v>
      </c>
      <c r="G14" s="59" t="s">
        <v>243</v>
      </c>
      <c r="H14" s="59"/>
      <c r="I14" s="43"/>
      <c r="J14" s="43"/>
      <c r="K14" s="43"/>
      <c r="L14" s="43"/>
      <c r="M14" s="43"/>
      <c r="N14" s="43"/>
      <c r="O14" s="43"/>
      <c r="P14" s="43"/>
      <c r="Q14" s="43"/>
      <c r="R14" s="43"/>
      <c r="S14" s="43"/>
      <c r="T14" s="43"/>
      <c r="U14" s="43"/>
      <c r="V14" s="43"/>
      <c r="W14" s="43"/>
      <c r="X14" s="43"/>
      <c r="Y14" s="43"/>
    </row>
    <row r="15">
      <c r="A15" s="138"/>
      <c r="B15" s="49"/>
      <c r="C15" s="147" t="s">
        <v>194</v>
      </c>
      <c r="D15" s="179">
        <f>'Ratios 2022'!D20</f>
        <v>3.363479504</v>
      </c>
      <c r="E15" s="179">
        <f>'Ratios 2023'!D20</f>
        <v>2.144768339</v>
      </c>
      <c r="F15" s="179">
        <f>'Ratios 2024'!D20</f>
        <v>0.8850746757</v>
      </c>
      <c r="G15" s="176">
        <f>average(D15:F15)</f>
        <v>2.131107506</v>
      </c>
      <c r="H15" s="149" t="s">
        <v>185</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196</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197</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240</v>
      </c>
      <c r="E19" s="45" t="s">
        <v>241</v>
      </c>
      <c r="F19" s="45" t="s">
        <v>242</v>
      </c>
      <c r="G19" s="59" t="s">
        <v>243</v>
      </c>
      <c r="H19" s="59"/>
      <c r="I19" s="43"/>
      <c r="J19" s="43"/>
      <c r="K19" s="43"/>
      <c r="L19" s="43"/>
      <c r="M19" s="43"/>
      <c r="N19" s="43"/>
      <c r="O19" s="43"/>
      <c r="P19" s="43"/>
      <c r="Q19" s="43"/>
      <c r="R19" s="43"/>
      <c r="S19" s="43"/>
      <c r="T19" s="43"/>
      <c r="U19" s="43"/>
      <c r="V19" s="43"/>
      <c r="W19" s="43"/>
      <c r="X19" s="43"/>
      <c r="Y19" s="43"/>
    </row>
    <row r="20">
      <c r="A20" s="138"/>
      <c r="B20" s="49"/>
      <c r="C20" s="147" t="s">
        <v>196</v>
      </c>
      <c r="D20" s="162">
        <f>'Ratios 2022'!D26</f>
        <v>0.8516114417</v>
      </c>
      <c r="E20" s="162">
        <f>'Ratios 2023'!D26</f>
        <v>0.831354266</v>
      </c>
      <c r="F20" s="162">
        <f>'Ratios 2024'!D26</f>
        <v>0.7763075901</v>
      </c>
      <c r="G20" s="180">
        <f>average(D20:F20)</f>
        <v>0.8197577659</v>
      </c>
      <c r="H20" s="149" t="s">
        <v>200</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201</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202</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240</v>
      </c>
      <c r="E24" s="45" t="s">
        <v>241</v>
      </c>
      <c r="F24" s="45" t="s">
        <v>242</v>
      </c>
      <c r="G24" s="59" t="s">
        <v>243</v>
      </c>
      <c r="H24" s="59"/>
      <c r="I24" s="43"/>
      <c r="J24" s="43"/>
      <c r="K24" s="43"/>
      <c r="L24" s="43"/>
      <c r="M24" s="43"/>
      <c r="N24" s="43"/>
      <c r="O24" s="43"/>
      <c r="P24" s="43"/>
      <c r="Q24" s="43"/>
      <c r="R24" s="43"/>
      <c r="S24" s="43"/>
      <c r="T24" s="43"/>
      <c r="U24" s="43"/>
      <c r="V24" s="43"/>
      <c r="W24" s="43"/>
      <c r="X24" s="43"/>
      <c r="Y24" s="43"/>
    </row>
    <row r="25">
      <c r="A25" s="138"/>
      <c r="B25" s="49"/>
      <c r="C25" s="147" t="s">
        <v>206</v>
      </c>
      <c r="D25" s="162">
        <f>'Ratios 2022'!D33</f>
        <v>0.3557184977</v>
      </c>
      <c r="E25" s="162">
        <f>'Ratios 2023'!D33</f>
        <v>0.3533617258</v>
      </c>
      <c r="F25" s="162">
        <f>'Ratios 2024'!D33</f>
        <v>0.4352863444</v>
      </c>
      <c r="G25" s="180">
        <f>average(D25:F25)</f>
        <v>0.3814555226</v>
      </c>
      <c r="H25" s="149" t="s">
        <v>207</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208</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209</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240</v>
      </c>
      <c r="E29" s="45" t="s">
        <v>241</v>
      </c>
      <c r="F29" s="45" t="s">
        <v>242</v>
      </c>
      <c r="G29" s="59" t="s">
        <v>243</v>
      </c>
      <c r="H29" s="59"/>
      <c r="I29" s="43"/>
      <c r="J29" s="43"/>
      <c r="K29" s="43"/>
      <c r="L29" s="43"/>
      <c r="M29" s="43"/>
      <c r="N29" s="43"/>
      <c r="O29" s="43"/>
      <c r="P29" s="43"/>
      <c r="Q29" s="43"/>
      <c r="R29" s="43"/>
      <c r="S29" s="43"/>
      <c r="T29" s="43"/>
      <c r="U29" s="43"/>
      <c r="V29" s="43"/>
      <c r="W29" s="43"/>
      <c r="X29" s="43"/>
      <c r="Y29" s="43"/>
    </row>
    <row r="30">
      <c r="A30" s="138"/>
      <c r="B30" s="49"/>
      <c r="C30" s="147" t="s">
        <v>208</v>
      </c>
      <c r="D30" s="162">
        <f>'Ratios 2022'!D38</f>
        <v>0.09168340739</v>
      </c>
      <c r="E30" s="162">
        <f>'Ratios 2023'!D38</f>
        <v>0.09571381942</v>
      </c>
      <c r="F30" s="162">
        <f>'Ratios 2024'!D38</f>
        <v>0.09603294125</v>
      </c>
      <c r="G30" s="180">
        <f>average(D30:F30)</f>
        <v>0.09447672269</v>
      </c>
      <c r="H30" s="149" t="s">
        <v>211</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212</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213</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240</v>
      </c>
      <c r="E34" s="45" t="s">
        <v>241</v>
      </c>
      <c r="F34" s="45" t="s">
        <v>242</v>
      </c>
      <c r="G34" s="59" t="s">
        <v>243</v>
      </c>
      <c r="H34" s="59"/>
      <c r="I34" s="43"/>
      <c r="J34" s="43"/>
      <c r="K34" s="43"/>
      <c r="L34" s="43"/>
      <c r="M34" s="43"/>
      <c r="N34" s="43"/>
      <c r="O34" s="43"/>
      <c r="P34" s="43"/>
      <c r="Q34" s="43"/>
      <c r="R34" s="43"/>
      <c r="S34" s="43"/>
      <c r="T34" s="43"/>
      <c r="U34" s="43"/>
      <c r="V34" s="43"/>
      <c r="W34" s="43"/>
      <c r="X34" s="43"/>
      <c r="Y34" s="43"/>
    </row>
    <row r="35">
      <c r="A35" s="138"/>
      <c r="B35" s="49"/>
      <c r="C35" s="147" t="s">
        <v>244</v>
      </c>
      <c r="D35" s="162">
        <f>'Ratios 2022'!E41</f>
        <v>0.7769452714</v>
      </c>
      <c r="E35" s="162">
        <f>'Ratios 2023'!E41</f>
        <v>0.7716747972</v>
      </c>
      <c r="F35" s="162">
        <f>'Ratios 2024'!E41</f>
        <v>0.7623668202</v>
      </c>
      <c r="G35" s="180">
        <f t="shared" ref="G35:G37" si="1">average(D35:F35)</f>
        <v>0.7703289629</v>
      </c>
      <c r="H35" s="180"/>
      <c r="I35" s="43"/>
      <c r="J35" s="43"/>
      <c r="K35" s="43"/>
      <c r="L35" s="43"/>
      <c r="M35" s="43"/>
      <c r="N35" s="43"/>
      <c r="O35" s="43"/>
      <c r="P35" s="43"/>
      <c r="Q35" s="43"/>
      <c r="R35" s="43"/>
      <c r="S35" s="43"/>
      <c r="T35" s="43"/>
      <c r="U35" s="43"/>
      <c r="V35" s="43"/>
      <c r="W35" s="43"/>
      <c r="X35" s="43"/>
      <c r="Y35" s="43"/>
    </row>
    <row r="36">
      <c r="A36" s="138"/>
      <c r="B36" s="52"/>
      <c r="C36" s="147" t="s">
        <v>215</v>
      </c>
      <c r="D36" s="162">
        <f>'Ratios 2022'!E42</f>
        <v>0.08691885667</v>
      </c>
      <c r="E36" s="162">
        <f>'Ratios 2023'!E42</f>
        <v>0.08092049035</v>
      </c>
      <c r="F36" s="162">
        <f>'Ratios 2024'!E42</f>
        <v>0.07322537603</v>
      </c>
      <c r="G36" s="180">
        <f t="shared" si="1"/>
        <v>0.08035490768</v>
      </c>
      <c r="H36" s="180"/>
      <c r="I36" s="43"/>
      <c r="J36" s="43"/>
      <c r="K36" s="43"/>
      <c r="L36" s="43"/>
      <c r="M36" s="43"/>
      <c r="N36" s="43"/>
      <c r="O36" s="43"/>
      <c r="P36" s="43"/>
      <c r="Q36" s="43"/>
      <c r="R36" s="43"/>
      <c r="S36" s="43"/>
      <c r="T36" s="43"/>
      <c r="U36" s="43"/>
      <c r="V36" s="43"/>
      <c r="W36" s="43"/>
      <c r="X36" s="43"/>
      <c r="Y36" s="43"/>
    </row>
    <row r="37">
      <c r="A37" s="138"/>
      <c r="B37" s="181"/>
      <c r="C37" s="147" t="s">
        <v>216</v>
      </c>
      <c r="D37" s="162">
        <f>'Ratios 2022'!E43</f>
        <v>0.136135872</v>
      </c>
      <c r="E37" s="162">
        <f>'Ratios 2023'!E43</f>
        <v>0.1474047125</v>
      </c>
      <c r="F37" s="162">
        <f>'Ratios 2024'!E43</f>
        <v>0.1644078038</v>
      </c>
      <c r="G37" s="180">
        <f t="shared" si="1"/>
        <v>0.1493161294</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217</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218</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240</v>
      </c>
      <c r="E41" s="45" t="s">
        <v>241</v>
      </c>
      <c r="F41" s="45" t="s">
        <v>242</v>
      </c>
      <c r="G41" s="59" t="s">
        <v>243</v>
      </c>
      <c r="H41" s="59"/>
      <c r="I41" s="43"/>
      <c r="J41" s="43"/>
      <c r="K41" s="43"/>
      <c r="L41" s="43"/>
      <c r="M41" s="43"/>
      <c r="N41" s="43"/>
      <c r="O41" s="43"/>
      <c r="P41" s="43"/>
      <c r="Q41" s="43"/>
      <c r="R41" s="43"/>
      <c r="S41" s="43"/>
      <c r="T41" s="43"/>
      <c r="U41" s="43"/>
      <c r="V41" s="43"/>
      <c r="W41" s="43"/>
      <c r="X41" s="43"/>
      <c r="Y41" s="43"/>
    </row>
    <row r="42">
      <c r="A42" s="138"/>
      <c r="B42" s="49"/>
      <c r="C42" s="147" t="s">
        <v>221</v>
      </c>
      <c r="D42" s="165">
        <f>'Ratios 2022'!D49</f>
        <v>6.334680755</v>
      </c>
      <c r="E42" s="165">
        <f>'Ratios 2023'!D49</f>
        <v>4.816219952</v>
      </c>
      <c r="F42" s="165">
        <f>'Ratios 2024'!D49</f>
        <v>6.362612825</v>
      </c>
      <c r="G42" s="182">
        <f>if((D42+E42+F42=0),0,(D42+E42+F42)/3)</f>
        <v>5.837837844</v>
      </c>
      <c r="H42" s="149" t="s">
        <v>222</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223</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224</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240</v>
      </c>
      <c r="E46" s="45" t="s">
        <v>241</v>
      </c>
      <c r="F46" s="45" t="s">
        <v>242</v>
      </c>
      <c r="G46" s="59" t="s">
        <v>243</v>
      </c>
      <c r="H46" s="59"/>
      <c r="I46" s="43"/>
      <c r="J46" s="43"/>
      <c r="K46" s="43"/>
      <c r="L46" s="43"/>
      <c r="M46" s="43"/>
      <c r="N46" s="43"/>
      <c r="O46" s="43"/>
      <c r="P46" s="43"/>
      <c r="Q46" s="43"/>
      <c r="R46" s="43"/>
      <c r="S46" s="43"/>
      <c r="T46" s="43"/>
      <c r="U46" s="43"/>
      <c r="V46" s="43"/>
      <c r="W46" s="43"/>
      <c r="X46" s="43"/>
      <c r="Y46" s="43"/>
    </row>
    <row r="47">
      <c r="A47" s="138"/>
      <c r="B47" s="49"/>
      <c r="C47" s="147" t="s">
        <v>227</v>
      </c>
      <c r="D47" s="148">
        <f>'Ratios 2022'!D54</f>
        <v>60.62516884</v>
      </c>
      <c r="E47" s="148">
        <f>'Ratios 2023'!D54</f>
        <v>5.279703619</v>
      </c>
      <c r="F47" s="148">
        <f>'Ratios 2024'!D54</f>
        <v>10.02314947</v>
      </c>
      <c r="G47" s="176">
        <f>average(D47:F47)</f>
        <v>25.30934064</v>
      </c>
      <c r="H47" s="149" t="s">
        <v>228</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229</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230</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240</v>
      </c>
      <c r="E51" s="45" t="s">
        <v>241</v>
      </c>
      <c r="F51" s="45" t="s">
        <v>242</v>
      </c>
      <c r="G51" s="59" t="s">
        <v>243</v>
      </c>
      <c r="H51" s="59"/>
      <c r="I51" s="43"/>
      <c r="J51" s="43"/>
      <c r="K51" s="43"/>
      <c r="L51" s="43"/>
      <c r="M51" s="43"/>
      <c r="N51" s="43"/>
      <c r="O51" s="43"/>
      <c r="P51" s="43"/>
      <c r="Q51" s="43"/>
      <c r="R51" s="43"/>
      <c r="S51" s="43"/>
      <c r="T51" s="43"/>
      <c r="U51" s="43"/>
      <c r="V51" s="43"/>
      <c r="W51" s="43"/>
      <c r="X51" s="43"/>
      <c r="Y51" s="43"/>
    </row>
    <row r="52">
      <c r="A52" s="138"/>
      <c r="B52" s="49"/>
      <c r="C52" s="147" t="s">
        <v>233</v>
      </c>
      <c r="D52" s="183">
        <f>'Ratios 2022'!D59</f>
        <v>0</v>
      </c>
      <c r="E52" s="183">
        <f>'Ratios 2023'!D59</f>
        <v>0</v>
      </c>
      <c r="F52" s="183">
        <f>'Ratios 2024'!D59</f>
        <v>0</v>
      </c>
      <c r="G52" s="184">
        <f>average(D52:F52)</f>
        <v>0</v>
      </c>
      <c r="H52" s="149" t="s">
        <v>234</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GIVING KITCHEN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GIVING KITCHEN</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580312.0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3409555.0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60605.0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3989867</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13679.0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33586.0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33481.0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105</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105</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262813.0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262813.0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4003651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GIVING KITCHEN</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2113445</v>
      </c>
      <c r="D4" s="99">
        <v>2113445.0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162789</v>
      </c>
      <c r="D7" s="99">
        <v>56162.0</v>
      </c>
      <c r="E7" s="99">
        <v>65116.0</v>
      </c>
      <c r="F7" s="99">
        <v>41511.0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108</v>
      </c>
      <c r="C9" s="98">
        <f t="shared" si="1"/>
        <v>1241969</v>
      </c>
      <c r="D9" s="99">
        <v>836039.0</v>
      </c>
      <c r="E9" s="99">
        <v>106683.0</v>
      </c>
      <c r="F9" s="99">
        <v>299247.0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38460</v>
      </c>
      <c r="D10" s="99">
        <v>24427.0</v>
      </c>
      <c r="E10" s="99">
        <v>4704.0</v>
      </c>
      <c r="F10" s="99">
        <v>9329.0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90333</v>
      </c>
      <c r="D11" s="99">
        <v>57373.0</v>
      </c>
      <c r="E11" s="99">
        <v>11048.0</v>
      </c>
      <c r="F11" s="99">
        <v>21912.0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112213</v>
      </c>
      <c r="D12" s="99">
        <v>71270.0</v>
      </c>
      <c r="E12" s="99">
        <v>13723.0</v>
      </c>
      <c r="F12" s="99">
        <v>27220.0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16859</v>
      </c>
      <c r="D15" s="99">
        <v>0.0</v>
      </c>
      <c r="E15" s="99">
        <v>16859.0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14516</v>
      </c>
      <c r="D16" s="99">
        <v>0.0</v>
      </c>
      <c r="E16" s="99">
        <v>14516.0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1258</v>
      </c>
      <c r="D19" s="99">
        <v>0.0</v>
      </c>
      <c r="E19" s="99">
        <v>1258.0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355813</v>
      </c>
      <c r="D20" s="99">
        <v>131143.0</v>
      </c>
      <c r="E20" s="99">
        <v>111349.0</v>
      </c>
      <c r="F20" s="99">
        <v>113321.0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27963</v>
      </c>
      <c r="D21" s="99">
        <v>19574.0</v>
      </c>
      <c r="E21" s="99">
        <v>0.0</v>
      </c>
      <c r="F21" s="99">
        <v>8389.0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117509</v>
      </c>
      <c r="D22" s="99">
        <v>74633.0</v>
      </c>
      <c r="E22" s="99">
        <v>14371.0</v>
      </c>
      <c r="F22" s="99">
        <v>28505.0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137763</v>
      </c>
      <c r="D23" s="99">
        <v>87562.0</v>
      </c>
      <c r="E23" s="99">
        <v>16759.0</v>
      </c>
      <c r="F23" s="99">
        <v>33442.0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61228</v>
      </c>
      <c r="D25" s="99">
        <v>38888.0</v>
      </c>
      <c r="E25" s="99">
        <v>7488.0</v>
      </c>
      <c r="F25" s="99">
        <v>14852.0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76294</v>
      </c>
      <c r="D26" s="99">
        <v>48456.0</v>
      </c>
      <c r="E26" s="99">
        <v>9331.0</v>
      </c>
      <c r="F26" s="99">
        <v>18507.0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2070</v>
      </c>
      <c r="D28" s="99">
        <v>0.0</v>
      </c>
      <c r="E28" s="99">
        <v>2070.0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6105</v>
      </c>
      <c r="D32" s="99">
        <v>3877.0</v>
      </c>
      <c r="E32" s="99">
        <v>747.0</v>
      </c>
      <c r="F32" s="99">
        <v>1481.0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133</v>
      </c>
      <c r="C34" s="98">
        <f t="shared" si="1"/>
        <v>43130</v>
      </c>
      <c r="D34" s="99">
        <v>27393.0</v>
      </c>
      <c r="E34" s="99">
        <v>5275.0</v>
      </c>
      <c r="F34" s="99">
        <v>10462.0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6874</v>
      </c>
      <c r="D35" s="99">
        <v>4366.0</v>
      </c>
      <c r="E35" s="99">
        <v>841.0</v>
      </c>
      <c r="F35" s="99">
        <v>1667.0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4626591</v>
      </c>
      <c r="D40" s="103">
        <f t="shared" si="2"/>
        <v>3594608</v>
      </c>
      <c r="E40" s="103">
        <f t="shared" si="2"/>
        <v>402138</v>
      </c>
      <c r="F40" s="103">
        <f t="shared" si="2"/>
        <v>629845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GIVING KITCHEN</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2780482.0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385492.0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65590.0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1296787.0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228960.0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4757311</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31032.0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22272.0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226210.0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279514</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4189258.0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288539.0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4477797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4757311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GIVING KITCHEN</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2022'!C40</f>
        <v>4626591</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2022'!C31</f>
        <v>0</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4626591</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385549.25</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2022'!E2+'Balance Sheet 2022'!E3</f>
        <v>2780482</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7.211742728</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2022'!E30</f>
        <v>4189258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2022'!C40</f>
        <v>4626591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385549.25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10.86568837</v>
      </c>
      <c r="E14" s="149" t="s">
        <v>185</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2022'!E13:E15)</f>
        <v>1296787</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2022'!C40</f>
        <v>4626591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385549.25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3.363479504</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10.57522223</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2022'!E2:E7,'Revenues 2022'!F10:F15)</f>
        <v>3409555</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2022'!F44</f>
        <v>4003651</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0.8516114417</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2022'!C7:C9)</f>
        <v>1404758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2022'!C10:C12)</f>
        <v>241006</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1645764</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2022'!C40</f>
        <v>4626591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0.3557184977</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2022'!C10:C11)</f>
        <v>128793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2022'!C7:C9)</f>
        <v>1404758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0.09168340739</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214</v>
      </c>
      <c r="D41" s="75">
        <f>'Expenses 2022'!D40</f>
        <v>3594608</v>
      </c>
      <c r="E41" s="164">
        <f t="shared" ref="E41:E44" si="1">D41/$D$44</f>
        <v>0.7769452714</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2022'!E40</f>
        <v>402138</v>
      </c>
      <c r="E42" s="164">
        <f t="shared" si="1"/>
        <v>0.08691885667</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2022'!F40</f>
        <v>629845</v>
      </c>
      <c r="E43" s="164">
        <f t="shared" si="1"/>
        <v>0.136135872</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4626591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2022'!F9</f>
        <v>3989867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2022'!F40</f>
        <v>629845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6.334680755</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2022'!E2:E10)</f>
        <v>3231564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2022'!E19:E22)</f>
        <v>53304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60.62516884</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2022'!E18</f>
        <v>4757311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GIVING KITCHEN</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633665.0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208456.0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4544638.0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24681.0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5386759</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64857.0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235</v>
      </c>
      <c r="D26" s="50">
        <v>843586.0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828654.0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14932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14932</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280860.0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280860.0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5466548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GIVING KITCHEN</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3576593</v>
      </c>
      <c r="D4" s="99">
        <v>3576593.0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191161</v>
      </c>
      <c r="D7" s="99">
        <v>65951.0</v>
      </c>
      <c r="E7" s="99">
        <v>76464.0</v>
      </c>
      <c r="F7" s="99">
        <v>48746.0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2097380</v>
      </c>
      <c r="D9" s="99">
        <v>1278337.0</v>
      </c>
      <c r="E9" s="99">
        <v>224151.0</v>
      </c>
      <c r="F9" s="99">
        <v>594892.0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49572</v>
      </c>
      <c r="D10" s="99">
        <v>29118.0</v>
      </c>
      <c r="E10" s="99">
        <v>6512.0</v>
      </c>
      <c r="F10" s="99">
        <v>13942.0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169473</v>
      </c>
      <c r="D11" s="99">
        <v>99549.0</v>
      </c>
      <c r="E11" s="99">
        <v>22261.0</v>
      </c>
      <c r="F11" s="99">
        <v>47663.0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173615</v>
      </c>
      <c r="D12" s="99">
        <v>101982.0</v>
      </c>
      <c r="E12" s="99">
        <v>22805.0</v>
      </c>
      <c r="F12" s="99">
        <v>48828.0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3163</v>
      </c>
      <c r="D15" s="99">
        <v>0.0</v>
      </c>
      <c r="E15" s="99">
        <v>3163.0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16526</v>
      </c>
      <c r="D16" s="99">
        <v>0.0</v>
      </c>
      <c r="E16" s="99">
        <v>16526.0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16372</v>
      </c>
      <c r="D19" s="99">
        <v>0.0</v>
      </c>
      <c r="E19" s="99">
        <v>16372.0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514138</v>
      </c>
      <c r="D20" s="99">
        <v>247687.0</v>
      </c>
      <c r="E20" s="99">
        <v>118480.0</v>
      </c>
      <c r="F20" s="99">
        <v>147971.0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54562</v>
      </c>
      <c r="D21" s="99">
        <v>38193.0</v>
      </c>
      <c r="E21" s="99">
        <v>0.0</v>
      </c>
      <c r="F21" s="99">
        <v>16369.0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89925</v>
      </c>
      <c r="D22" s="99">
        <v>52822.0</v>
      </c>
      <c r="E22" s="99">
        <v>11812.0</v>
      </c>
      <c r="F22" s="99">
        <v>25291.0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248981</v>
      </c>
      <c r="D23" s="99">
        <v>146252.0</v>
      </c>
      <c r="E23" s="99">
        <v>32705.0</v>
      </c>
      <c r="F23" s="99">
        <v>70024.0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63881</v>
      </c>
      <c r="D25" s="99">
        <v>37524.0</v>
      </c>
      <c r="E25" s="99">
        <v>8391.0</v>
      </c>
      <c r="F25" s="99">
        <v>17966.0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215214</v>
      </c>
      <c r="D26" s="99">
        <v>126417.0</v>
      </c>
      <c r="E26" s="99">
        <v>28270.0</v>
      </c>
      <c r="F26" s="99">
        <v>60527.0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33799</v>
      </c>
      <c r="D28" s="99">
        <v>11760.0</v>
      </c>
      <c r="E28" s="99">
        <v>16408.0</v>
      </c>
      <c r="F28" s="99">
        <v>5631.0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7675</v>
      </c>
      <c r="D32" s="99">
        <v>4508.0</v>
      </c>
      <c r="E32" s="99">
        <v>1008.0</v>
      </c>
      <c r="F32" s="99">
        <v>2159.0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133</v>
      </c>
      <c r="C34" s="98">
        <f t="shared" si="1"/>
        <v>59703</v>
      </c>
      <c r="D34" s="99">
        <v>35038.0</v>
      </c>
      <c r="E34" s="99">
        <v>7889.0</v>
      </c>
      <c r="F34" s="99">
        <v>16776.0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5962</v>
      </c>
      <c r="D35" s="99">
        <v>3502.0</v>
      </c>
      <c r="E35" s="99">
        <v>783.0</v>
      </c>
      <c r="F35" s="99">
        <v>1677.0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7587695</v>
      </c>
      <c r="D40" s="103">
        <f t="shared" si="2"/>
        <v>5855233</v>
      </c>
      <c r="E40" s="103">
        <f t="shared" si="2"/>
        <v>614000</v>
      </c>
      <c r="F40" s="103">
        <f t="shared" si="2"/>
        <v>1118462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GIVING KITCHEN</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340186.0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908915.0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80529.0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1356154.0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174204.0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2859988</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193039.0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58799.0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171454.0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423292</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1911475.0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525221.0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2436696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2859988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