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<sst xmlns="http://schemas.openxmlformats.org/spreadsheetml/2006/main" count="867" uniqueCount="252">
  <si>
    <t>YOUNG WOMEN'S FREEDOM CENTER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</si>
  <si>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</si>
  <si>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</si>
  <si>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</si>
  <si>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</si>
  <si>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</si>
  <si>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</si>
  <si>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</si>
  <si>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</si>
  <si>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</si>
  <si>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</si>
  <si>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</si>
  <si>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</si>
  <si>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</si>
  <si>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</si>
  <si>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</si>
  <si>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</si>
  <si>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</si>
  <si>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</si>
  <si>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</si>
  <si>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</si>
  <si>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</si>
  <si>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</si>
  <si>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</si>
  <si>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</si>
  <si>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</si>
  <si>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</si>
  <si>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</si>
  <si>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</si>
  <si>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</si>
  <si>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</si>
  <si>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</si>
  <si>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</si>
  <si>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</si>
  <si>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</si>
  <si>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</si>
  <si>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</si>
  <si>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</si>
  <si>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</si>
  <si>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</si>
  <si>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</si>
  <si>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</si>
  <si>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</si>
  <si>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</si>
  <si>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</si>
  <si>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</si>
  <si>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</si>
  <si>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</si>
  <si>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</si>
  <si>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</si>
  <si>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</si>
  <si>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</si>
  <si>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</si>
  <si>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</si>
  <si>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</si>
  <si>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</si>
  <si>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</si>
  <si>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</si>
  <si>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</si>
  <si>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</si>
  <si>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</si>
  <si>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</si>
  <si>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</si>
  <si>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</si>
  <si>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SUBLEASE OFFICE RENTAL</t>
  </si>
  <si>
    <t>REIMBURSEMENTS</t>
  </si>
  <si>
    <t>PROGRAM SERVICE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</si>
  <si>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</si>
  <si>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</si>
  <si>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</si>
  <si>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</si>
  <si>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</si>
  <si>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</si>
  <si>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</si>
  <si>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</si>
  <si>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</si>
  <si>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</si>
  <si>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</si>
  <si>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</si>
  <si>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</si>
  <si>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</si>
  <si>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</si>
  <si>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</si>
  <si>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</si>
  <si>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</si>
  <si>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</si>
  <si>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</si>
  <si>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</si>
  <si>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</si>
  <si>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</si>
  <si>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</si>
  <si>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</si>
  <si>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</si>
  <si>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</si>
  <si>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</si>
  <si>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</si>
  <si>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</si>
  <si>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</si>
  <si>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</si>
  <si>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</si>
  <si>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</si>
  <si>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</si>
  <si>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</si>
  <si>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</si>
  <si>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</si>
  <si>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</si>
  <si>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</si>
  <si>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</si>
  <si>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</si>
  <si>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</si>
  <si>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</si>
  <si>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</si>
  <si>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</si>
  <si>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</si>
  <si>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</si>
  <si>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</si>
  <si>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</si>
  <si>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</si>
  <si>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</si>
  <si>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</si>
  <si>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</si>
  <si>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</si>
  <si>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</si>
  <si>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</si>
  <si>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</si>
  <si>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</si>
  <si>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</si>
  <si>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</si>
  <si>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</si>
  <si>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</si>
  <si>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</si>
  <si>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</si>
  <si>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</si>
  <si>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</si>
  <si>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</si>
  <si>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</si>
  <si>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</si>
  <si>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</si>
  <si>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</si>
  <si>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</si>
  <si>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</si>
  <si>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</si>
  <si>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</si>
  <si>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</si>
  <si>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</si>
  <si>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</si>
  <si>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</si>
  <si>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</si>
  <si>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</si>
  <si>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</si>
  <si>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</si>
  <si>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</si>
  <si>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</si>
  <si>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</si>
  <si>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</si>
  <si>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</si>
  <si>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</si>
  <si>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</si>
  <si>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</si>
  <si>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</si>
  <si>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</si>
  <si>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</si>
  <si>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</si>
  <si>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</si>
  <si>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</si>
  <si>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</si>
  <si>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</si>
  <si>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</si>
  <si>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</si>
  <si>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</si>
  <si>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</si>
  <si>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</si>
  <si>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</si>
  <si>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</si>
  <si>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</si>
  <si>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</si>
  <si>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</si>
  <si>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</si>
  <si>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</si>
  <si>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</si>
  <si>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</si>
  <si>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</si>
  <si>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</si>
  <si>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</si>
  <si>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</si>
  <si>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</si>
  <si>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</si>
  <si>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</si>
  <si>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</si>
  <si>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</si>
  <si>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</si>
  <si>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</si>
  <si>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</si>
  <si>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</si>
  <si>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</si>
  <si>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</si>
  <si>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</si>
  <si>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</si>
  <si>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</si>
  <si>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</si>
  <si>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</si>
  <si>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</si>
  <si>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</si>
  <si>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</si>
  <si>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</si>
  <si>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</si>
  <si>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</si>
  <si>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</si>
  <si>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</si>
  <si>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</si>
  <si>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</si>
  <si>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</si>
  <si>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</si>
  <si>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</si>
  <si>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</si>
  <si>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</si>
  <si>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</si>
  <si>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</si>
  <si>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</si>
  <si>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</si>
  <si>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</si>
  <si>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</si>
  <si>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</si>
  <si>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</si>
  <si>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</si>
  <si>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</si>
  <si>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</si>
  <si>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</si>
  <si>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</si>
  <si>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</si>
  <si>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</si>
  <si>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</si>
  <si>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</si>
  <si>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</si>
  <si>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</si>
  <si>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</si>
  <si>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</si>
  <si>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NONFUNDED GRANT EXPENSE</t>
  </si>
  <si>
    <r>
      <rPr>
        <rFont val="Roboto"/>
        <b/>
        <color rgb="FF000000"/>
        <sz val="10.0"/>
      </rPr>
      <t xml:space="preserve">Program Expenses </t>
    </r>
    <r>
      <rPr>
        <rFont val="Roboto"/>
        <b/>
        <i/>
        <color rgb="FF000000"/>
        <sz val="10.0"/>
      </rPr>
      <t xml:space="preserve">(Program Efficiency Ratio) </t>
    </r>
  </si>
  <si>
    <t>COST-SHARING REIMBURSEMENTS</t>
  </si>
  <si>
    <r>
      <rPr>
        <rFont val="Roboto"/>
        <color rgb="FF000000"/>
        <sz val="10.0"/>
      </rPr>
      <t xml:space="preserve">Gross amount from sales of </t>
    </r>
    <r>
      <rPr>
        <rFont val="Roboto"/>
        <color rgb="FF000000"/>
        <sz val="10.0"/>
      </rPr>
      <t>assets other than inventory</t>
    </r>
  </si>
  <si>
    <t>MISCELLANEOUS INCOME</t>
  </si>
  <si>
    <t>COMMUNITY EVENTS, SUPPL</t>
  </si>
  <si>
    <t>INDIRECT BENEFIT EXPENS</t>
  </si>
  <si>
    <t>EQUIPMENT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</si>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</sst>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YOUNG WOMEN'S FREEDOM CENTER</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2022'!C40</f>
        <v>7873034</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2022'!C31</f>
        <v>19687</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7853347</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654445.5833</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2022'!E2+'Balance Sheet 2022'!E3</f>
        <v>1113243</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1.701047464</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2022'!E30</f>
        <v>1619360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2022'!C40</f>
        <v>7873034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656086.1667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2.468212382</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2022'!C40</f>
        <v>7873034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656086.1667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1.701047464</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2022'!E2:E7,'Revenues 2022'!F10:F15)</f>
        <v>5101684</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2022'!F44</f>
        <v>7733241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0.6597083939</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2022'!C7:C9)</f>
        <v>3701629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2022'!C10:C12)</f>
        <v>902932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4604561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2022'!C40</f>
        <v>7873034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0.5848521675</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2022'!C10:C11)</f>
        <v>595150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2022'!C7:C9)</f>
        <v>3701629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0.1607805644</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238</v>
      </c>
      <c r="D41" s="75">
        <f>'Expenses 2022'!D40</f>
        <v>6963090</v>
      </c>
      <c r="E41" s="165">
        <f t="shared" ref="E41:E44" si="1">D41/$D$44</f>
        <v>0.8844227016</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2022'!E40</f>
        <v>614596</v>
      </c>
      <c r="E42" s="165">
        <f t="shared" si="1"/>
        <v>0.0780634251</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2022'!F40</f>
        <v>295348</v>
      </c>
      <c r="E43" s="165">
        <f t="shared" si="1"/>
        <v>0.0375138733</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7873034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2022'!F9</f>
        <v>7629034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2022'!F40</f>
        <v>295348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25.83066078</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2022'!E2:E10)</f>
        <v>3546242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2022'!E19:E22)</f>
        <v>196440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18.05254531</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2022'!E18</f>
        <v>5085199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YOUNG WOMEN'S FREEDOM CENTER</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91694.0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2945067.0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7392049.0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16313.0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10428810</v>
      </c>
      <c r="G9" s="58"/>
      <c r="H9" s="58"/>
      <c r="I9" s="58"/>
      <c r="J9" s="58"/>
      <c r="K9" s="58"/>
      <c r="L9" s="58"/>
      <c r="M9" s="58"/>
      <c r="N9" s="58"/>
      <c r="O9" s="58"/>
      <c r="P9" s="58"/>
      <c r="Q9" s="58"/>
      <c r="R9" s="58"/>
      <c r="S9" s="58"/>
      <c r="T9" s="58"/>
      <c r="U9" s="58"/>
      <c r="V9" s="58"/>
      <c r="W9" s="58"/>
      <c r="X9" s="58"/>
      <c r="Y9" s="58"/>
      <c r="Z9" s="58"/>
    </row>
    <row r="10">
      <c r="A10" s="44" t="s">
        <v>62</v>
      </c>
      <c r="B10" s="59" t="s">
        <v>63</v>
      </c>
      <c r="C10" s="60" t="s">
        <v>66</v>
      </c>
      <c r="D10" s="15"/>
      <c r="E10" s="15"/>
      <c r="F10" s="48">
        <v>75462.0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239</v>
      </c>
      <c r="D11" s="61"/>
      <c r="E11" s="61"/>
      <c r="F11" s="62">
        <v>58735.0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134197</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8074.0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13992.0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13992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13992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45141.0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45141.0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241</v>
      </c>
      <c r="D39" s="74"/>
      <c r="E39" s="48">
        <v>25337.0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25337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10610410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YOUNG WOMEN'S FREEDOM CENTER</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548123</v>
      </c>
      <c r="D4" s="99">
        <v>548123.0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720188</v>
      </c>
      <c r="D7" s="99">
        <v>473982.0</v>
      </c>
      <c r="E7" s="99">
        <v>30150.0</v>
      </c>
      <c r="F7" s="99">
        <v>216056.0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4499717</v>
      </c>
      <c r="D9" s="99">
        <v>3714554.0</v>
      </c>
      <c r="E9" s="99">
        <v>508306.0</v>
      </c>
      <c r="F9" s="99">
        <v>276857.0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647020</v>
      </c>
      <c r="D11" s="99">
        <v>519179.0</v>
      </c>
      <c r="E11" s="99">
        <v>66743.0</v>
      </c>
      <c r="F11" s="99">
        <v>61098.0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421860</v>
      </c>
      <c r="D12" s="99">
        <v>338507.0</v>
      </c>
      <c r="E12" s="99">
        <v>43517.0</v>
      </c>
      <c r="F12" s="99">
        <v>39836.0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103217</v>
      </c>
      <c r="D15" s="99">
        <v>48181.0</v>
      </c>
      <c r="E15" s="99">
        <v>54381.0</v>
      </c>
      <c r="F15" s="99">
        <v>655.0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127206</v>
      </c>
      <c r="D16" s="99">
        <v>0.0</v>
      </c>
      <c r="E16" s="99">
        <v>127206.0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1128816</v>
      </c>
      <c r="D20" s="99">
        <v>845493.0</v>
      </c>
      <c r="E20" s="99">
        <v>239506.0</v>
      </c>
      <c r="F20" s="99">
        <v>43817.0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143654</v>
      </c>
      <c r="D22" s="99">
        <v>89556.0</v>
      </c>
      <c r="E22" s="99">
        <v>31894.0</v>
      </c>
      <c r="F22" s="99">
        <v>22204.0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742497</v>
      </c>
      <c r="D25" s="99">
        <v>644803.0</v>
      </c>
      <c r="E25" s="99">
        <v>72516.0</v>
      </c>
      <c r="F25" s="99">
        <v>25178.0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448633</v>
      </c>
      <c r="D26" s="99">
        <v>402120.0</v>
      </c>
      <c r="E26" s="99">
        <v>24497.0</v>
      </c>
      <c r="F26" s="99">
        <v>22016.0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18538</v>
      </c>
      <c r="D31" s="99">
        <v>7697.0</v>
      </c>
      <c r="E31" s="99">
        <v>10841.0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20791</v>
      </c>
      <c r="D32" s="99">
        <v>200.0</v>
      </c>
      <c r="E32" s="99">
        <v>20591.0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242</v>
      </c>
      <c r="C34" s="98">
        <f t="shared" si="1"/>
        <v>398915</v>
      </c>
      <c r="D34" s="99">
        <v>374646.0</v>
      </c>
      <c r="E34" s="99">
        <v>14742.0</v>
      </c>
      <c r="F34" s="99">
        <v>9527.0</v>
      </c>
      <c r="G34" s="43"/>
      <c r="H34" s="43"/>
      <c r="I34" s="43"/>
      <c r="J34" s="43"/>
      <c r="K34" s="43"/>
      <c r="L34" s="43"/>
      <c r="M34" s="43"/>
      <c r="N34" s="43"/>
      <c r="O34" s="43"/>
      <c r="P34" s="43"/>
      <c r="Q34" s="43"/>
      <c r="R34" s="43"/>
      <c r="S34" s="43"/>
      <c r="T34" s="43"/>
      <c r="U34" s="43"/>
      <c r="V34" s="43"/>
      <c r="W34" s="43"/>
      <c r="X34" s="43"/>
      <c r="Y34" s="43"/>
      <c r="Z34" s="43"/>
    </row>
    <row r="35">
      <c r="A35" s="45" t="s">
        <v>48</v>
      </c>
      <c r="B35" s="60" t="s">
        <v>243</v>
      </c>
      <c r="C35" s="98">
        <f t="shared" si="1"/>
        <v>112334</v>
      </c>
      <c r="D35" s="99">
        <v>0.0</v>
      </c>
      <c r="E35" s="99">
        <v>0.0</v>
      </c>
      <c r="F35" s="99">
        <v>112334.0</v>
      </c>
      <c r="G35" s="43"/>
      <c r="H35" s="43"/>
      <c r="I35" s="43"/>
      <c r="J35" s="43"/>
      <c r="K35" s="43"/>
      <c r="L35" s="43"/>
      <c r="M35" s="43"/>
      <c r="N35" s="43"/>
      <c r="O35" s="43"/>
      <c r="P35" s="43"/>
      <c r="Q35" s="43"/>
      <c r="R35" s="43"/>
      <c r="S35" s="43"/>
      <c r="T35" s="43"/>
      <c r="U35" s="43"/>
      <c r="V35" s="43"/>
      <c r="W35" s="43"/>
      <c r="X35" s="43"/>
      <c r="Y35" s="43"/>
      <c r="Z35" s="43"/>
    </row>
    <row r="36">
      <c r="A36" s="45" t="s">
        <v>50</v>
      </c>
      <c r="B36" s="60" t="s">
        <v>244</v>
      </c>
      <c r="C36" s="98">
        <f t="shared" si="1"/>
        <v>72558</v>
      </c>
      <c r="D36" s="99">
        <v>58852.0</v>
      </c>
      <c r="E36" s="99">
        <v>10112.0</v>
      </c>
      <c r="F36" s="99">
        <v>3594.0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10154067</v>
      </c>
      <c r="D40" s="104">
        <f t="shared" si="2"/>
        <v>8065893</v>
      </c>
      <c r="E40" s="104">
        <f t="shared" si="2"/>
        <v>1255002</v>
      </c>
      <c r="F40" s="104">
        <f t="shared" si="2"/>
        <v>833172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YOUNG WOMEN'S FREEDOM CENTER</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798863.0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1858720.0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2324308.0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9700.0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275547.0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188407.0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144893.0</v>
      </c>
      <c r="E12" s="109">
        <f>D11-D12</f>
        <v>43514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1952978.0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7263630</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920112.0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391400.0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1898906.0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3210418</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1957093.0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2096119.0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4053212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7263630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YOUNG WOMEN'S FREEDOM CENTER</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2023'!C40</f>
        <v>10154067</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2023'!C31</f>
        <v>18538</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10135529</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844627.4167</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2023'!E2+'Balance Sheet 2023'!E3</f>
        <v>2657583</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3.146455997</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2023'!E30</f>
        <v>1957093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2023'!C40</f>
        <v>10154067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846172.25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2.312877786</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2023'!C40</f>
        <v>10154067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846172.25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3.146455997</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2023'!E2:E7,'Revenues 2023'!F10:F15)</f>
        <v>7392049</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2023'!F44</f>
        <v>10610410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0.6966789219</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2023'!C7:C9)</f>
        <v>5219905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2023'!C10:C12)</f>
        <v>1068880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6288785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2023'!C40</f>
        <v>10154067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0.6193365673</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2023'!C10:C11)</f>
        <v>647020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2023'!C7:C9)</f>
        <v>5219905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0.1239524474</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245</v>
      </c>
      <c r="D41" s="75">
        <f>'Expenses 2023'!D40</f>
        <v>8065893</v>
      </c>
      <c r="E41" s="165">
        <f t="shared" ref="E41:E44" si="1">D41/$D$44</f>
        <v>0.7943509729</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2023'!E40</f>
        <v>1255002</v>
      </c>
      <c r="E42" s="165">
        <f t="shared" si="1"/>
        <v>0.1235959936</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2023'!F40</f>
        <v>833172</v>
      </c>
      <c r="E43" s="165">
        <f t="shared" si="1"/>
        <v>0.08205303353</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10154067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2023'!F9</f>
        <v>10428810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2023'!F40</f>
        <v>833172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12.51699529</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2023'!E2:E10)</f>
        <v>5267138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2023'!E19:E22)</f>
        <v>1311512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4.016080676</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2023'!E18</f>
        <v>7263630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YOUNG WOMEN'S FREEDOM CENTER</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179</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180</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179</v>
      </c>
      <c r="D5" s="177">
        <f>'Ratios 2021'!D8</f>
        <v>4.509357461</v>
      </c>
      <c r="E5" s="177">
        <f>'Ratios 2022'!D8</f>
        <v>1.701047464</v>
      </c>
      <c r="F5" s="177">
        <f>'Ratios 2023'!D8</f>
        <v>3.146455997</v>
      </c>
      <c r="G5" s="177">
        <f>average(D5:F5)</f>
        <v>3.11895364</v>
      </c>
      <c r="H5" s="150" t="s">
        <v>186</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187</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188</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187</v>
      </c>
      <c r="D10" s="149">
        <f>'Ratios 2021'!D14</f>
        <v>4.672038121</v>
      </c>
      <c r="E10" s="149">
        <f>'Ratios 2022'!D14</f>
        <v>2.468212382</v>
      </c>
      <c r="F10" s="149">
        <f>'Ratios 2023'!D14</f>
        <v>2.312877786</v>
      </c>
      <c r="G10" s="177">
        <f>average(D10:F10)</f>
        <v>3.151042763</v>
      </c>
      <c r="H10" s="150" t="s">
        <v>186</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192</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193</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195</v>
      </c>
      <c r="D15" s="180">
        <f>'Ratios 2021'!D20</f>
        <v>0</v>
      </c>
      <c r="E15" s="180">
        <f>'Ratios 2022'!D20</f>
        <v>0</v>
      </c>
      <c r="F15" s="180">
        <f>'Ratios 2023'!D20</f>
        <v>0</v>
      </c>
      <c r="G15" s="177">
        <f>average(D15:F15)</f>
        <v>0</v>
      </c>
      <c r="H15" s="150" t="s">
        <v>186</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197</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198</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197</v>
      </c>
      <c r="D20" s="163">
        <f>'Ratios 2021'!D26</f>
        <v>0.6842923035</v>
      </c>
      <c r="E20" s="163">
        <f>'Ratios 2022'!D26</f>
        <v>0.6597083939</v>
      </c>
      <c r="F20" s="163">
        <f>'Ratios 2023'!D26</f>
        <v>0.6966789219</v>
      </c>
      <c r="G20" s="181">
        <f>average(D20:F20)</f>
        <v>0.6802265398</v>
      </c>
      <c r="H20" s="150" t="s">
        <v>201</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202</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203</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207</v>
      </c>
      <c r="D25" s="163">
        <f>'Ratios 2021'!D33</f>
        <v>0.5891487699</v>
      </c>
      <c r="E25" s="163">
        <f>'Ratios 2022'!D33</f>
        <v>0.5848521675</v>
      </c>
      <c r="F25" s="163">
        <f>'Ratios 2023'!D33</f>
        <v>0.6193365673</v>
      </c>
      <c r="G25" s="181">
        <f>average(D25:F25)</f>
        <v>0.5977791683</v>
      </c>
      <c r="H25" s="150" t="s">
        <v>208</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209</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210</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209</v>
      </c>
      <c r="D30" s="163">
        <f>'Ratios 2021'!D38</f>
        <v>0.1624576042</v>
      </c>
      <c r="E30" s="163">
        <f>'Ratios 2022'!D38</f>
        <v>0.1607805644</v>
      </c>
      <c r="F30" s="163">
        <f>'Ratios 2023'!D38</f>
        <v>0.1239524474</v>
      </c>
      <c r="G30" s="181">
        <f>average(D30:F30)</f>
        <v>0.1490635387</v>
      </c>
      <c r="H30" s="150" t="s">
        <v>212</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213</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214</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0.8770066378</v>
      </c>
      <c r="E35" s="163">
        <f>'Ratios 2022'!E41</f>
        <v>0.8844227016</v>
      </c>
      <c r="F35" s="163">
        <f>'Ratios 2023'!E41</f>
        <v>0.7943509729</v>
      </c>
      <c r="G35" s="181">
        <f t="shared" ref="G35:G37" si="1">average(D35:F35)</f>
        <v>0.8519267708</v>
      </c>
      <c r="H35" s="181"/>
      <c r="I35" s="43"/>
      <c r="J35" s="43"/>
      <c r="K35" s="43"/>
      <c r="L35" s="43"/>
      <c r="M35" s="43"/>
      <c r="N35" s="43"/>
      <c r="O35" s="43"/>
      <c r="P35" s="43"/>
      <c r="Q35" s="43"/>
      <c r="R35" s="43"/>
      <c r="S35" s="43"/>
      <c r="T35" s="43"/>
      <c r="U35" s="43"/>
      <c r="V35" s="43"/>
      <c r="W35" s="43"/>
      <c r="X35" s="43"/>
      <c r="Y35" s="43"/>
    </row>
    <row r="36">
      <c r="A36" s="139"/>
      <c r="B36" s="52"/>
      <c r="C36" s="148" t="s">
        <v>216</v>
      </c>
      <c r="D36" s="163">
        <f>'Ratios 2021'!E42</f>
        <v>0.0872954014</v>
      </c>
      <c r="E36" s="163">
        <f>'Ratios 2022'!E42</f>
        <v>0.0780634251</v>
      </c>
      <c r="F36" s="163">
        <f>'Ratios 2023'!E42</f>
        <v>0.1235959936</v>
      </c>
      <c r="G36" s="181">
        <f t="shared" si="1"/>
        <v>0.09631827337</v>
      </c>
      <c r="H36" s="181"/>
      <c r="I36" s="43"/>
      <c r="J36" s="43"/>
      <c r="K36" s="43"/>
      <c r="L36" s="43"/>
      <c r="M36" s="43"/>
      <c r="N36" s="43"/>
      <c r="O36" s="43"/>
      <c r="P36" s="43"/>
      <c r="Q36" s="43"/>
      <c r="R36" s="43"/>
      <c r="S36" s="43"/>
      <c r="T36" s="43"/>
      <c r="U36" s="43"/>
      <c r="V36" s="43"/>
      <c r="W36" s="43"/>
      <c r="X36" s="43"/>
      <c r="Y36" s="43"/>
    </row>
    <row r="37">
      <c r="A37" s="139"/>
      <c r="B37" s="182"/>
      <c r="C37" s="148" t="s">
        <v>217</v>
      </c>
      <c r="D37" s="163">
        <f>'Ratios 2021'!E43</f>
        <v>0.03569796078</v>
      </c>
      <c r="E37" s="163">
        <f>'Ratios 2022'!E43</f>
        <v>0.0375138733</v>
      </c>
      <c r="F37" s="163">
        <f>'Ratios 2023'!E43</f>
        <v>0.08205303353</v>
      </c>
      <c r="G37" s="181">
        <f t="shared" si="1"/>
        <v>0.05175495587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218</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219</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222</v>
      </c>
      <c r="D42" s="166">
        <f>'Ratios 2021'!D49</f>
        <v>32.98353882</v>
      </c>
      <c r="E42" s="166">
        <f>'Ratios 2022'!D49</f>
        <v>25.83066078</v>
      </c>
      <c r="F42" s="166">
        <f>'Ratios 2023'!D49</f>
        <v>12.51699529</v>
      </c>
      <c r="G42" s="183">
        <f>average(D42:F42)</f>
        <v>23.77706496</v>
      </c>
      <c r="H42" s="150" t="s">
        <v>223</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224</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225</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228</v>
      </c>
      <c r="D47" s="149">
        <f>'Ratios 2021'!D54</f>
        <v>13.7489953</v>
      </c>
      <c r="E47" s="149">
        <f>'Ratios 2022'!D54</f>
        <v>18.05254531</v>
      </c>
      <c r="F47" s="149">
        <f>'Ratios 2023'!D54</f>
        <v>4.016080676</v>
      </c>
      <c r="G47" s="177">
        <f>average(D47:F47)</f>
        <v>11.93920709</v>
      </c>
      <c r="H47" s="150" t="s">
        <v>229</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230</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231</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234</v>
      </c>
      <c r="D52" s="184">
        <f>'Ratios 2021'!D59</f>
        <v>0</v>
      </c>
      <c r="E52" s="184">
        <f>'Ratios 2022'!D59</f>
        <v>0</v>
      </c>
      <c r="F52" s="184">
        <f>'Ratios 2023'!D59</f>
        <v>0</v>
      </c>
      <c r="G52" s="185">
        <f>average(D52:F52)</f>
        <v>0</v>
      </c>
      <c r="H52" s="150" t="s">
        <v>235</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YOUNG WOMEN'S FREEDOM CENTER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YOUNG WOMEN'S FREEDOM CENTER</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2227297.0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5268608.0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7495905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203813.0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2862.0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2700.0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209375</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5952.0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-5952</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-5952</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7699353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YOUNG WOMEN'S FREEDOM CENTER</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281770</v>
      </c>
      <c r="D4" s="99">
        <v>281770.0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171000</v>
      </c>
      <c r="D7" s="99">
        <v>147060.0</v>
      </c>
      <c r="E7" s="99">
        <v>15390.0</v>
      </c>
      <c r="F7" s="99">
        <v>8550.0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2824877</v>
      </c>
      <c r="D9" s="99">
        <v>2374432.0</v>
      </c>
      <c r="E9" s="99">
        <v>306676.0</v>
      </c>
      <c r="F9" s="99">
        <v>143769.0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486703</v>
      </c>
      <c r="D11" s="99">
        <v>427682.0</v>
      </c>
      <c r="E11" s="99">
        <v>36348.0</v>
      </c>
      <c r="F11" s="99">
        <v>22673.0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268086</v>
      </c>
      <c r="D12" s="99">
        <v>213894.0</v>
      </c>
      <c r="E12" s="99">
        <v>41365.0</v>
      </c>
      <c r="F12" s="99">
        <v>12827.0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43618</v>
      </c>
      <c r="D15" s="99">
        <v>30000.0</v>
      </c>
      <c r="E15" s="99">
        <v>13618.0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51399</v>
      </c>
      <c r="D16" s="99">
        <v>0.0</v>
      </c>
      <c r="E16" s="99">
        <v>51399.0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1122104</v>
      </c>
      <c r="D20" s="99">
        <v>1070927.0</v>
      </c>
      <c r="E20" s="99">
        <v>33421.0</v>
      </c>
      <c r="F20" s="99">
        <v>17756.0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86377</v>
      </c>
      <c r="D22" s="99">
        <v>63892.0</v>
      </c>
      <c r="E22" s="99">
        <v>15142.0</v>
      </c>
      <c r="F22" s="99">
        <v>7343.0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8468</v>
      </c>
      <c r="D23" s="99">
        <v>7262.0</v>
      </c>
      <c r="E23" s="99">
        <v>780.0</v>
      </c>
      <c r="F23" s="99">
        <v>426.0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614940</v>
      </c>
      <c r="D25" s="99">
        <v>601636.0</v>
      </c>
      <c r="E25" s="99">
        <v>10502.0</v>
      </c>
      <c r="F25" s="99">
        <v>2802.0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150859</v>
      </c>
      <c r="D26" s="99">
        <v>134165.0</v>
      </c>
      <c r="E26" s="99">
        <v>15148.0</v>
      </c>
      <c r="F26" s="99">
        <v>1546.0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200489</v>
      </c>
      <c r="D28" s="99">
        <v>183121.0</v>
      </c>
      <c r="E28" s="99">
        <v>9554.0</v>
      </c>
      <c r="F28" s="99">
        <v>7814.0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2080</v>
      </c>
      <c r="D29" s="99">
        <v>0.0</v>
      </c>
      <c r="E29" s="99">
        <v>1515.0</v>
      </c>
      <c r="F29" s="99">
        <v>565.0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27507</v>
      </c>
      <c r="D31" s="99">
        <v>26922.0</v>
      </c>
      <c r="E31" s="99">
        <v>585.0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25969</v>
      </c>
      <c r="D32" s="99">
        <v>20477.0</v>
      </c>
      <c r="E32" s="99">
        <v>4301.0</v>
      </c>
      <c r="F32" s="99">
        <v>1191.0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6366246</v>
      </c>
      <c r="D40" s="104">
        <f t="shared" si="2"/>
        <v>5583240</v>
      </c>
      <c r="E40" s="104">
        <f t="shared" si="2"/>
        <v>555744</v>
      </c>
      <c r="F40" s="104">
        <f t="shared" si="2"/>
        <v>227262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YOUNG WOMEN'S FREEDOM CENTER</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2281662.0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100308.0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1275665.0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95387.0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184714.0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106671.0</v>
      </c>
      <c r="E12" s="109">
        <f>D11-D12</f>
        <v>78043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50376.0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3881441</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272967.0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196820.0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469787</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2478612.0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933042.0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3411654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3881441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YOUNG WOMEN'S FREEDOM CENTER</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2021'!C40</f>
        <v>6366246</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2021'!C31</f>
        <v>27507</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6338739</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528228.25</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2021'!E2+'Balance Sheet 2021'!E3</f>
        <v>2381970</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4.509357461</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2021'!E30</f>
        <v>2478612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2021'!C40</f>
        <v>6366246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530520.5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4.672038121</v>
      </c>
      <c r="E14" s="150" t="s">
        <v>186</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2021'!C40</f>
        <v>6366246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530520.5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4.509357461</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2021'!E2:E7,'Revenues 2021'!F10:F15)</f>
        <v>5268608</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2021'!F44</f>
        <v>7699353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0.6842923035</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2021'!C7:C9)</f>
        <v>2995877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2021'!C10:C12)</f>
        <v>754789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3750666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2021'!C40</f>
        <v>6366246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0.5891487699</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2021'!C10:C11)</f>
        <v>486703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2021'!C7:C9)</f>
        <v>2995877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0.1624576042</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215</v>
      </c>
      <c r="D41" s="75">
        <f>'Expenses 2021'!D40</f>
        <v>5583240</v>
      </c>
      <c r="E41" s="165">
        <f t="shared" ref="E41:E44" si="1">D41/$D$44</f>
        <v>0.8770066378</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2021'!E40</f>
        <v>555744</v>
      </c>
      <c r="E42" s="165">
        <f t="shared" si="1"/>
        <v>0.0872954014</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2021'!F40</f>
        <v>227262</v>
      </c>
      <c r="E43" s="165">
        <f t="shared" si="1"/>
        <v>0.03569796078</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6366246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2021'!F9</f>
        <v>7495905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2021'!F40</f>
        <v>227262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32.98353882</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2021'!E2:E10)</f>
        <v>3753022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2021'!E19:E22)</f>
        <v>272967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13.7489953</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2021'!E18</f>
        <v>3881441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YOUNG WOMEN'S FREEDOM CENTER</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2527350.0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5101684.0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7629034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79594.0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66</v>
      </c>
      <c r="D11" s="61"/>
      <c r="E11" s="61"/>
      <c r="F11" s="62">
        <v>19486.0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5029.0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104109</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98.0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236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7733241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YOUNG WOMEN'S FREEDOM CENTER</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598413</v>
      </c>
      <c r="D4" s="99">
        <v>598413.0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177115</v>
      </c>
      <c r="D7" s="99">
        <v>154090.0</v>
      </c>
      <c r="E7" s="99">
        <v>15940.0</v>
      </c>
      <c r="F7" s="99">
        <v>7085.0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3524514</v>
      </c>
      <c r="D9" s="99">
        <v>3079111.0</v>
      </c>
      <c r="E9" s="99">
        <v>287687.0</v>
      </c>
      <c r="F9" s="99">
        <v>157716.0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595150</v>
      </c>
      <c r="D11" s="99">
        <v>491658.0</v>
      </c>
      <c r="E11" s="99">
        <v>83365.0</v>
      </c>
      <c r="F11" s="99">
        <v>20127.0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307782</v>
      </c>
      <c r="D12" s="99">
        <v>268370.0</v>
      </c>
      <c r="E12" s="99">
        <v>25060.0</v>
      </c>
      <c r="F12" s="99">
        <v>14352.0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38715</v>
      </c>
      <c r="D15" s="99">
        <v>30000.0</v>
      </c>
      <c r="E15" s="99">
        <v>8715.0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63247</v>
      </c>
      <c r="D16" s="99">
        <v>0.0</v>
      </c>
      <c r="E16" s="99">
        <v>63247.0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1069120</v>
      </c>
      <c r="D20" s="99">
        <v>974554.0</v>
      </c>
      <c r="E20" s="99">
        <v>67199.0</v>
      </c>
      <c r="F20" s="99">
        <v>27367.0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66457</v>
      </c>
      <c r="D22" s="99">
        <v>51438.0</v>
      </c>
      <c r="E22" s="99">
        <v>8612.0</v>
      </c>
      <c r="F22" s="99">
        <v>6407.0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84898</v>
      </c>
      <c r="D23" s="99">
        <v>68051.0</v>
      </c>
      <c r="E23" s="99">
        <v>14727.0</v>
      </c>
      <c r="F23" s="99">
        <v>2120.0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709758</v>
      </c>
      <c r="D25" s="99">
        <v>706243.0</v>
      </c>
      <c r="E25" s="99">
        <v>3502.0</v>
      </c>
      <c r="F25" s="99">
        <v>13.0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291639</v>
      </c>
      <c r="D26" s="99">
        <v>267607.0</v>
      </c>
      <c r="E26" s="99">
        <v>13373.0</v>
      </c>
      <c r="F26" s="99">
        <v>10659.0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267900</v>
      </c>
      <c r="D28" s="99">
        <v>213910.0</v>
      </c>
      <c r="E28" s="99">
        <v>5911.0</v>
      </c>
      <c r="F28" s="99">
        <v>48079.0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2595</v>
      </c>
      <c r="D29" s="99">
        <v>3.0</v>
      </c>
      <c r="E29" s="99">
        <v>1858.0</v>
      </c>
      <c r="F29" s="99">
        <v>734.0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19687</v>
      </c>
      <c r="D31" s="99">
        <v>19101.0</v>
      </c>
      <c r="E31" s="99">
        <v>586.0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30494</v>
      </c>
      <c r="D32" s="99">
        <v>14991.0</v>
      </c>
      <c r="E32" s="99">
        <v>14814.0</v>
      </c>
      <c r="F32" s="99">
        <v>689.0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237</v>
      </c>
      <c r="C34" s="98">
        <f t="shared" si="1"/>
        <v>25550</v>
      </c>
      <c r="D34" s="99">
        <v>25550.0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7873034</v>
      </c>
      <c r="D40" s="104">
        <f t="shared" si="2"/>
        <v>6963090</v>
      </c>
      <c r="E40" s="104">
        <f t="shared" si="2"/>
        <v>614596</v>
      </c>
      <c r="F40" s="104">
        <f t="shared" si="2"/>
        <v>295348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YOUNG WOMEN'S FREEDOM CENTER</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1012717.0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100526.0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2289552.0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143447.0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188407.0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126355.0</v>
      </c>
      <c r="E12" s="109">
        <f>D11-D12</f>
        <v>62052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1476905.0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5085199</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195440.0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1000.0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1616889.0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1813329</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1619360.0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1652510.0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3271870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5085199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