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<sst xmlns="http://schemas.openxmlformats.org/spreadsheetml/2006/main" count="869" uniqueCount="250">
  <si>
    <t>CORO SOUTHERN CALIFORNIA</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</si>
  <si>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</si>
  <si>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</si>
  <si>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</si>
  <si>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</si>
  <si>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</si>
  <si>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</si>
  <si>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</si>
  <si>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</si>
  <si>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</si>
  <si>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</si>
  <si>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</si>
  <si>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</si>
  <si>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</si>
  <si>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</si>
  <si>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</si>
  <si>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</si>
  <si>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</si>
  <si>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</si>
  <si>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</si>
  <si>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</si>
  <si>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</si>
  <si>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</si>
  <si>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</si>
  <si>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</si>
  <si>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</si>
  <si>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</si>
  <si>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</si>
  <si>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</si>
  <si>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</si>
  <si>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</si>
  <si>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</si>
  <si>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</si>
  <si>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</si>
  <si>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</si>
  <si>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</si>
  <si>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</si>
  <si>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</si>
  <si>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</si>
  <si>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</si>
  <si>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</si>
  <si>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</si>
  <si>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</si>
  <si>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</si>
  <si>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</si>
  <si>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</si>
  <si>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</si>
  <si>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</si>
  <si>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</si>
  <si>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</si>
  <si>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</si>
  <si>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</si>
  <si>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</si>
  <si>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</si>
  <si>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</si>
  <si>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</si>
  <si>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</si>
  <si>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</si>
  <si>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</si>
  <si>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</si>
  <si>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</si>
  <si>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</si>
  <si>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</si>
  <si>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</si>
  <si>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TUITION/PROJECT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</si>
  <si>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</si>
  <si>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</si>
  <si>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</si>
  <si>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</si>
  <si>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</si>
  <si>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</si>
  <si>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</si>
  <si>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</si>
  <si>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</si>
  <si>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</si>
  <si>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</si>
  <si>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</si>
  <si>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</si>
  <si>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</si>
  <si>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</si>
  <si>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</si>
  <si>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</si>
  <si>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</si>
  <si>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</si>
  <si>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</si>
  <si>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</si>
  <si>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</si>
  <si>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</si>
  <si>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</si>
  <si>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</si>
  <si>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</si>
  <si>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</si>
  <si>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</si>
  <si>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</si>
  <si>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</si>
  <si>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</si>
  <si>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</si>
  <si>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</si>
  <si>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</si>
  <si>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</si>
  <si>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</si>
  <si>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</si>
  <si>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</si>
  <si>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</si>
  <si>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</si>
  <si>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</si>
  <si>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</si>
  <si>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</si>
  <si>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</si>
  <si>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</si>
  <si>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</si>
  <si>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</si>
  <si>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</si>
  <si>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</si>
  <si>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</si>
  <si>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</si>
  <si>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</si>
  <si>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</si>
  <si>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</si>
  <si>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</si>
  <si>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</si>
  <si>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</si>
  <si>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</si>
  <si>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</si>
  <si>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</si>
  <si>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</si>
  <si>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</si>
  <si>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</si>
  <si>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</si>
  <si>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</si>
  <si>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</si>
  <si>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</si>
  <si>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</si>
  <si>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</si>
  <si>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STAFF DEVELOPMENT</t>
  </si>
  <si>
    <t>MISCELLANEOUS</t>
  </si>
  <si>
    <t xml:space="preserve"> DATA MANAGEMENT</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</si>
  <si>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</si>
  <si>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</si>
  <si>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</si>
  <si>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</si>
  <si>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</si>
  <si>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</si>
  <si>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</si>
  <si>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</si>
  <si>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</si>
  <si>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</si>
  <si>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</si>
  <si>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</si>
  <si>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</si>
  <si>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</si>
  <si>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</si>
  <si>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</si>
  <si>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</si>
  <si>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</si>
  <si>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</si>
  <si>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</si>
  <si>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</si>
  <si>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</si>
  <si>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</si>
  <si>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</si>
  <si>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</si>
  <si>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</si>
  <si>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</si>
  <si>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</si>
  <si>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</si>
  <si>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</si>
  <si>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</si>
  <si>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</si>
  <si>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</si>
  <si>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</si>
  <si>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</si>
  <si>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</si>
  <si>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</si>
  <si>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</si>
  <si>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</si>
  <si>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</si>
  <si>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</si>
  <si>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</si>
  <si>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</si>
  <si>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</si>
  <si>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</si>
  <si>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</si>
  <si>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</si>
  <si>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</si>
  <si>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</si>
  <si>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</si>
  <si>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</si>
  <si>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</si>
  <si>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</si>
  <si>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</si>
  <si>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</si>
  <si>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</si>
  <si>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</si>
  <si>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</si>
  <si>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</si>
  <si>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</si>
  <si>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</si>
  <si>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</si>
  <si>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</si>
  <si>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</si>
  <si>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</si>
  <si>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</si>
  <si>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</si>
  <si>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</si>
  <si>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</si>
  <si>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</si>
  <si>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</si>
  <si>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</si>
  <si>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</si>
  <si>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</si>
  <si>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</si>
  <si>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</si>
  <si>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</si>
  <si>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</si>
  <si>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</si>
  <si>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</si>
  <si>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</si>
  <si>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</si>
  <si>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</si>
  <si>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</si>
  <si>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</si>
  <si>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</si>
  <si>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</si>
  <si>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</si>
  <si>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</si>
  <si>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</si>
  <si>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</si>
  <si>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</si>
  <si>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</si>
  <si>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</si>
  <si>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</si>
  <si>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</si>
  <si>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</si>
  <si>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</si>
  <si>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</si>
  <si>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</si>
  <si>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</si>
  <si>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MARKETING AND DEVELOPME</t>
  </si>
  <si>
    <t>DATA MANAGEMENT</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</si>
  <si>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</si>
  <si>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</si>
  <si>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CREDIT CARD REWARDS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</si>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</sst>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CORO SOUTHERN CALIFORNIA</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2023'!C40</f>
        <v>2516737</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2023'!C31</f>
        <v>5942</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2510795</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209232.9167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2023'!E2+'Balance Sheet 2023'!E3</f>
        <v>3290610</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15.72701873</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2023'!E30</f>
        <v>2567627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2023'!C40</f>
        <v>2516737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209728.0833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12.24264752</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2023'!E13:E15)</f>
        <v>1017944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2023'!C40</f>
        <v>2516737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209728.0833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4.853637071</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20.5806558</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2023'!E2:E7,'Revenues 2023'!F10:F15)</f>
        <v>1506503</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2023'!F44</f>
        <v>3307865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0.4554306176</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2023'!C7:C9)</f>
        <v>1243463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2023'!C10:C12)</f>
        <v>129867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1373330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2023'!C40</f>
        <v>2516737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0.5456787896</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2023'!C10:C11)</f>
        <v>43844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2023'!C7:C9)</f>
        <v>1243463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0.03525959357</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240</v>
      </c>
      <c r="D41" s="75">
        <f>'Expenses 2023'!D40</f>
        <v>1973145</v>
      </c>
      <c r="E41" s="164">
        <f t="shared" ref="E41:E44" si="1">D41/$D$44</f>
        <v>0.7840092151</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2023'!E40</f>
        <v>197937</v>
      </c>
      <c r="E42" s="164">
        <f t="shared" si="1"/>
        <v>0.07864826559</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2023'!F40</f>
        <v>345655</v>
      </c>
      <c r="E43" s="164">
        <f t="shared" si="1"/>
        <v>0.1373425193</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2516737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2023'!F9</f>
        <v>2126195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2023'!F40</f>
        <v>345655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6.151205682</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2023'!E2:E10)</f>
        <v>3458214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2023'!E19:E22)</f>
        <v>276413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12.51103964</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2023'!E18</f>
        <v>4498638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CORO SOUTHERN CALIFORNIA</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362348.0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87500.0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1481072.0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1930920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1297507.0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1297507</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147243.0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241</v>
      </c>
      <c r="D26" s="50">
        <v>15722.0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15722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15722</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57050.0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168075.0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-111025</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242</v>
      </c>
      <c r="D39" s="74"/>
      <c r="E39" s="48">
        <v>9395.0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9395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3289762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CORO SOUTHERN CALIFORNIA</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186203</v>
      </c>
      <c r="D4" s="99">
        <v>186203.0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347324</v>
      </c>
      <c r="D7" s="99">
        <v>257599.0</v>
      </c>
      <c r="E7" s="99">
        <v>1447.0</v>
      </c>
      <c r="F7" s="99">
        <v>88278.0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1146230</v>
      </c>
      <c r="D9" s="99">
        <v>890691.0</v>
      </c>
      <c r="E9" s="99">
        <v>208650.0</v>
      </c>
      <c r="F9" s="99">
        <v>46889.0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55711</v>
      </c>
      <c r="D11" s="99">
        <v>43272.0</v>
      </c>
      <c r="E11" s="99">
        <v>9364.0</v>
      </c>
      <c r="F11" s="99">
        <v>3075.0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105521</v>
      </c>
      <c r="D12" s="99">
        <v>80980.0</v>
      </c>
      <c r="E12" s="99">
        <v>15122.0</v>
      </c>
      <c r="F12" s="99">
        <v>9419.0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32450</v>
      </c>
      <c r="D17" s="99">
        <v>0.0</v>
      </c>
      <c r="E17" s="99">
        <v>32450.0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8086</v>
      </c>
      <c r="D19" s="99">
        <v>0.0</v>
      </c>
      <c r="E19" s="99">
        <v>8086.0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239814</v>
      </c>
      <c r="D20" s="99">
        <v>215171.0</v>
      </c>
      <c r="E20" s="99">
        <v>11520.0</v>
      </c>
      <c r="F20" s="99">
        <v>13123.0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114930</v>
      </c>
      <c r="D22" s="99">
        <v>76601.0</v>
      </c>
      <c r="E22" s="99">
        <v>25025.0</v>
      </c>
      <c r="F22" s="99">
        <v>13304.0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36012</v>
      </c>
      <c r="D25" s="99">
        <v>27710.0</v>
      </c>
      <c r="E25" s="99">
        <v>5230.0</v>
      </c>
      <c r="F25" s="99">
        <v>3072.0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42984</v>
      </c>
      <c r="D26" s="99">
        <v>39806.0</v>
      </c>
      <c r="E26" s="99">
        <v>941.0</v>
      </c>
      <c r="F26" s="99">
        <v>2237.0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367183</v>
      </c>
      <c r="D28" s="99">
        <v>305383.0</v>
      </c>
      <c r="E28" s="99">
        <v>7576.0</v>
      </c>
      <c r="F28" s="99">
        <v>54224.0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19</v>
      </c>
      <c r="D29" s="99">
        <v>0.0</v>
      </c>
      <c r="E29" s="99">
        <v>19.0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6242</v>
      </c>
      <c r="D31" s="99">
        <v>4766.0</v>
      </c>
      <c r="E31" s="99">
        <v>405.0</v>
      </c>
      <c r="F31" s="99">
        <v>1071.0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23311</v>
      </c>
      <c r="D32" s="99">
        <v>17819.0</v>
      </c>
      <c r="E32" s="99">
        <v>3392.0</v>
      </c>
      <c r="F32" s="99">
        <v>2100.0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37105</v>
      </c>
      <c r="D34" s="99">
        <v>28176.0</v>
      </c>
      <c r="E34" s="99">
        <v>4602.0</v>
      </c>
      <c r="F34" s="99">
        <v>4327.0</v>
      </c>
      <c r="G34" s="43"/>
      <c r="H34" s="43"/>
      <c r="I34" s="43"/>
      <c r="J34" s="43"/>
      <c r="K34" s="43"/>
      <c r="L34" s="43"/>
      <c r="M34" s="43"/>
      <c r="N34" s="43"/>
      <c r="O34" s="43"/>
      <c r="P34" s="43"/>
      <c r="Q34" s="43"/>
      <c r="R34" s="43"/>
      <c r="S34" s="43"/>
      <c r="T34" s="43"/>
      <c r="U34" s="43"/>
      <c r="V34" s="43"/>
      <c r="W34" s="43"/>
      <c r="X34" s="43"/>
      <c r="Y34" s="43"/>
      <c r="Z34" s="43"/>
    </row>
    <row r="35">
      <c r="A35" s="45" t="s">
        <v>48</v>
      </c>
      <c r="B35" s="102" t="s">
        <v>238</v>
      </c>
      <c r="C35" s="98">
        <f t="shared" si="1"/>
        <v>35255</v>
      </c>
      <c r="D35" s="99">
        <v>17124.0</v>
      </c>
      <c r="E35" s="99">
        <v>12131.0</v>
      </c>
      <c r="F35" s="99">
        <v>6000.0</v>
      </c>
      <c r="G35" s="43"/>
      <c r="H35" s="43"/>
      <c r="I35" s="43"/>
      <c r="J35" s="43"/>
      <c r="K35" s="43"/>
      <c r="L35" s="43"/>
      <c r="M35" s="43"/>
      <c r="N35" s="43"/>
      <c r="O35" s="43"/>
      <c r="P35" s="43"/>
      <c r="Q35" s="43"/>
      <c r="R35" s="43"/>
      <c r="S35" s="43"/>
      <c r="T35" s="43"/>
      <c r="U35" s="43"/>
      <c r="V35" s="43"/>
      <c r="W35" s="43"/>
      <c r="X35" s="43"/>
      <c r="Y35" s="43"/>
      <c r="Z35" s="43"/>
    </row>
    <row r="36">
      <c r="A36" s="45" t="s">
        <v>50</v>
      </c>
      <c r="B36" s="102" t="s">
        <v>239</v>
      </c>
      <c r="C36" s="98">
        <f t="shared" si="1"/>
        <v>30000</v>
      </c>
      <c r="D36" s="99">
        <v>23349.0</v>
      </c>
      <c r="E36" s="99">
        <v>4128.0</v>
      </c>
      <c r="F36" s="99">
        <v>2523.0</v>
      </c>
      <c r="G36" s="43"/>
      <c r="H36" s="43"/>
      <c r="I36" s="43"/>
      <c r="J36" s="43"/>
      <c r="K36" s="43"/>
      <c r="L36" s="43"/>
      <c r="M36" s="43"/>
      <c r="N36" s="43"/>
      <c r="O36" s="43"/>
      <c r="P36" s="43"/>
      <c r="Q36" s="43"/>
      <c r="R36" s="43"/>
      <c r="S36" s="43"/>
      <c r="T36" s="43"/>
      <c r="U36" s="43"/>
      <c r="V36" s="43"/>
      <c r="W36" s="43"/>
      <c r="X36" s="43"/>
      <c r="Y36" s="43"/>
      <c r="Z36" s="43"/>
    </row>
    <row r="37">
      <c r="A37" s="45" t="s">
        <v>52</v>
      </c>
      <c r="B37" s="102" t="s">
        <v>135</v>
      </c>
      <c r="C37" s="98">
        <f t="shared" si="1"/>
        <v>2297</v>
      </c>
      <c r="D37" s="99">
        <v>1260.0</v>
      </c>
      <c r="E37" s="99">
        <v>837.0</v>
      </c>
      <c r="F37" s="99">
        <v>200.0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2816677</v>
      </c>
      <c r="D40" s="103">
        <f t="shared" si="2"/>
        <v>2215910</v>
      </c>
      <c r="E40" s="103">
        <f t="shared" si="2"/>
        <v>350925</v>
      </c>
      <c r="F40" s="103">
        <f t="shared" si="2"/>
        <v>249842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CORO SOUTHERN CALIFORNIA</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683853.0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2984068.0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86333.0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11433.0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46767.0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30529.0</v>
      </c>
      <c r="E12" s="108">
        <f>D11-D12</f>
        <v>16238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1106483.0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4888408</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78406.0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42500.0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120906</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3038576.0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1728926.0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4767502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4888408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CORO SOUTHERN CALIFORNIA</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2024'!C40</f>
        <v>2816677</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2024'!C31</f>
        <v>6242</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2810435</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234202.9167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2024'!E2+'Balance Sheet 2024'!E3</f>
        <v>3667921</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15.66129514</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2024'!E30</f>
        <v>3038576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2024'!C40</f>
        <v>2816677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234723.0833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12.94536505</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2024'!E13:E15)</f>
        <v>1106483</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2024'!C40</f>
        <v>2816677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234723.0833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4.71399312</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20.37528826</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2024'!E2:E7,'Revenues 2024'!F10:F15)</f>
        <v>1481072</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2024'!F44</f>
        <v>3289762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0.4502064283</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2024'!C7:C9)</f>
        <v>1493554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2024'!C10:C12)</f>
        <v>161232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1654786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2024'!C40</f>
        <v>2816677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0.5874958329</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2024'!C10:C11)</f>
        <v>55711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2024'!C7:C9)</f>
        <v>1493554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0.03730096133</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243</v>
      </c>
      <c r="D41" s="75">
        <f>'Expenses 2024'!D40</f>
        <v>2215910</v>
      </c>
      <c r="E41" s="164">
        <f t="shared" ref="E41:E44" si="1">D41/$D$44</f>
        <v>0.7867107233</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2024'!E40</f>
        <v>350925</v>
      </c>
      <c r="E42" s="164">
        <f t="shared" si="1"/>
        <v>0.1245883003</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2024'!F40</f>
        <v>249842</v>
      </c>
      <c r="E43" s="164">
        <f t="shared" si="1"/>
        <v>0.08870097636</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2816677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2024'!F9</f>
        <v>1930920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2024'!F40</f>
        <v>249842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7.728564453</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2024'!E2:E10)</f>
        <v>3765687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2024'!E19:E22)</f>
        <v>120906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31.1455759</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2024'!E18</f>
        <v>4888408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CORO SOUTHERN CALIFORNIA</v>
      </c>
      <c r="B1" s="2" t="s">
        <v>244</v>
      </c>
      <c r="C1" s="138"/>
      <c r="D1" s="138"/>
      <c r="E1" s="138"/>
      <c r="F1" s="139"/>
      <c r="G1" s="139"/>
      <c r="H1" s="139"/>
      <c r="I1" s="43"/>
      <c r="J1" s="43"/>
      <c r="K1" s="43"/>
      <c r="L1" s="43"/>
      <c r="M1" s="43"/>
      <c r="N1" s="43"/>
      <c r="O1" s="43"/>
      <c r="P1" s="43"/>
      <c r="Q1" s="43"/>
      <c r="R1" s="43"/>
      <c r="S1" s="43"/>
      <c r="T1" s="43"/>
      <c r="U1" s="43"/>
      <c r="V1" s="43"/>
      <c r="W1" s="43"/>
      <c r="X1" s="43"/>
      <c r="Y1" s="43"/>
    </row>
    <row r="2">
      <c r="A2" s="140" t="s">
        <v>180</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181</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245</v>
      </c>
      <c r="E4" s="45" t="s">
        <v>246</v>
      </c>
      <c r="F4" s="45" t="s">
        <v>247</v>
      </c>
      <c r="G4" s="59" t="s">
        <v>248</v>
      </c>
      <c r="H4" s="59"/>
      <c r="I4" s="43"/>
      <c r="J4" s="43"/>
      <c r="K4" s="43"/>
      <c r="L4" s="43"/>
      <c r="M4" s="43"/>
      <c r="N4" s="43"/>
      <c r="O4" s="43"/>
      <c r="P4" s="43"/>
      <c r="Q4" s="43"/>
      <c r="R4" s="43"/>
      <c r="S4" s="43"/>
      <c r="T4" s="43"/>
      <c r="U4" s="43"/>
      <c r="V4" s="43"/>
      <c r="W4" s="43"/>
      <c r="X4" s="43"/>
      <c r="Y4" s="43"/>
    </row>
    <row r="5">
      <c r="A5" s="138"/>
      <c r="B5" s="49"/>
      <c r="C5" s="147" t="s">
        <v>180</v>
      </c>
      <c r="D5" s="176">
        <f>'Ratios 2022'!D8</f>
        <v>16.01992479</v>
      </c>
      <c r="E5" s="176">
        <f>'Ratios 2023'!D8</f>
        <v>15.72701873</v>
      </c>
      <c r="F5" s="176">
        <f>'Ratios 2024'!D8</f>
        <v>15.66129514</v>
      </c>
      <c r="G5" s="176">
        <f>average(D5:F5)</f>
        <v>15.80274622</v>
      </c>
      <c r="H5" s="149" t="s">
        <v>187</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188</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189</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245</v>
      </c>
      <c r="E9" s="45" t="s">
        <v>246</v>
      </c>
      <c r="F9" s="45" t="s">
        <v>247</v>
      </c>
      <c r="G9" s="59" t="s">
        <v>248</v>
      </c>
      <c r="H9" s="59"/>
      <c r="I9" s="43"/>
      <c r="J9" s="43"/>
      <c r="K9" s="43"/>
      <c r="L9" s="43"/>
      <c r="M9" s="43"/>
      <c r="N9" s="43"/>
      <c r="O9" s="43"/>
      <c r="P9" s="43"/>
      <c r="Q9" s="43"/>
      <c r="R9" s="43"/>
      <c r="S9" s="43"/>
      <c r="T9" s="43"/>
      <c r="U9" s="43"/>
      <c r="V9" s="43"/>
      <c r="W9" s="43"/>
      <c r="X9" s="43"/>
      <c r="Y9" s="43"/>
    </row>
    <row r="10">
      <c r="A10" s="138"/>
      <c r="B10" s="49"/>
      <c r="C10" s="147" t="s">
        <v>188</v>
      </c>
      <c r="D10" s="148">
        <f>'Ratios 2022'!D14</f>
        <v>13.14707333</v>
      </c>
      <c r="E10" s="148">
        <f>'Ratios 2023'!D14</f>
        <v>12.24264752</v>
      </c>
      <c r="F10" s="148">
        <f>'Ratios 2024'!D14</f>
        <v>12.94536505</v>
      </c>
      <c r="G10" s="176">
        <f>average(D10:F10)</f>
        <v>12.77836197</v>
      </c>
      <c r="H10" s="149" t="s">
        <v>187</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193</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194</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245</v>
      </c>
      <c r="E14" s="45" t="s">
        <v>246</v>
      </c>
      <c r="F14" s="45" t="s">
        <v>247</v>
      </c>
      <c r="G14" s="59" t="s">
        <v>248</v>
      </c>
      <c r="H14" s="59"/>
      <c r="I14" s="43"/>
      <c r="J14" s="43"/>
      <c r="K14" s="43"/>
      <c r="L14" s="43"/>
      <c r="M14" s="43"/>
      <c r="N14" s="43"/>
      <c r="O14" s="43"/>
      <c r="P14" s="43"/>
      <c r="Q14" s="43"/>
      <c r="R14" s="43"/>
      <c r="S14" s="43"/>
      <c r="T14" s="43"/>
      <c r="U14" s="43"/>
      <c r="V14" s="43"/>
      <c r="W14" s="43"/>
      <c r="X14" s="43"/>
      <c r="Y14" s="43"/>
    </row>
    <row r="15">
      <c r="A15" s="138"/>
      <c r="B15" s="49"/>
      <c r="C15" s="147" t="s">
        <v>196</v>
      </c>
      <c r="D15" s="179">
        <f>'Ratios 2022'!D20</f>
        <v>5.842784913</v>
      </c>
      <c r="E15" s="179">
        <f>'Ratios 2023'!D20</f>
        <v>4.853637071</v>
      </c>
      <c r="F15" s="179">
        <f>'Ratios 2024'!D20</f>
        <v>4.71399312</v>
      </c>
      <c r="G15" s="176">
        <f>average(D15:F15)</f>
        <v>5.136805035</v>
      </c>
      <c r="H15" s="149" t="s">
        <v>187</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198</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199</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245</v>
      </c>
      <c r="E19" s="45" t="s">
        <v>246</v>
      </c>
      <c r="F19" s="45" t="s">
        <v>247</v>
      </c>
      <c r="G19" s="59" t="s">
        <v>248</v>
      </c>
      <c r="H19" s="59"/>
      <c r="I19" s="43"/>
      <c r="J19" s="43"/>
      <c r="K19" s="43"/>
      <c r="L19" s="43"/>
      <c r="M19" s="43"/>
      <c r="N19" s="43"/>
      <c r="O19" s="43"/>
      <c r="P19" s="43"/>
      <c r="Q19" s="43"/>
      <c r="R19" s="43"/>
      <c r="S19" s="43"/>
      <c r="T19" s="43"/>
      <c r="U19" s="43"/>
      <c r="V19" s="43"/>
      <c r="W19" s="43"/>
      <c r="X19" s="43"/>
      <c r="Y19" s="43"/>
    </row>
    <row r="20">
      <c r="A20" s="138"/>
      <c r="B20" s="49"/>
      <c r="C20" s="147" t="s">
        <v>198</v>
      </c>
      <c r="D20" s="162">
        <f>'Ratios 2022'!D26</f>
        <v>0.4997247934</v>
      </c>
      <c r="E20" s="162">
        <f>'Ratios 2023'!D26</f>
        <v>0.4554306176</v>
      </c>
      <c r="F20" s="162">
        <f>'Ratios 2024'!D26</f>
        <v>0.4502064283</v>
      </c>
      <c r="G20" s="180">
        <f>average(D20:F20)</f>
        <v>0.4684539465</v>
      </c>
      <c r="H20" s="149" t="s">
        <v>202</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203</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204</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245</v>
      </c>
      <c r="E24" s="45" t="s">
        <v>246</v>
      </c>
      <c r="F24" s="45" t="s">
        <v>247</v>
      </c>
      <c r="G24" s="59" t="s">
        <v>248</v>
      </c>
      <c r="H24" s="59"/>
      <c r="I24" s="43"/>
      <c r="J24" s="43"/>
      <c r="K24" s="43"/>
      <c r="L24" s="43"/>
      <c r="M24" s="43"/>
      <c r="N24" s="43"/>
      <c r="O24" s="43"/>
      <c r="P24" s="43"/>
      <c r="Q24" s="43"/>
      <c r="R24" s="43"/>
      <c r="S24" s="43"/>
      <c r="T24" s="43"/>
      <c r="U24" s="43"/>
      <c r="V24" s="43"/>
      <c r="W24" s="43"/>
      <c r="X24" s="43"/>
      <c r="Y24" s="43"/>
    </row>
    <row r="25">
      <c r="A25" s="138"/>
      <c r="B25" s="49"/>
      <c r="C25" s="147" t="s">
        <v>208</v>
      </c>
      <c r="D25" s="162">
        <f>'Ratios 2022'!D33</f>
        <v>0.6062157699</v>
      </c>
      <c r="E25" s="162">
        <f>'Ratios 2023'!D33</f>
        <v>0.5456787896</v>
      </c>
      <c r="F25" s="162">
        <f>'Ratios 2024'!D33</f>
        <v>0.5874958329</v>
      </c>
      <c r="G25" s="180">
        <f>average(D25:F25)</f>
        <v>0.5797967975</v>
      </c>
      <c r="H25" s="149" t="s">
        <v>209</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210</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211</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245</v>
      </c>
      <c r="E29" s="45" t="s">
        <v>246</v>
      </c>
      <c r="F29" s="45" t="s">
        <v>247</v>
      </c>
      <c r="G29" s="59" t="s">
        <v>248</v>
      </c>
      <c r="H29" s="59"/>
      <c r="I29" s="43"/>
      <c r="J29" s="43"/>
      <c r="K29" s="43"/>
      <c r="L29" s="43"/>
      <c r="M29" s="43"/>
      <c r="N29" s="43"/>
      <c r="O29" s="43"/>
      <c r="P29" s="43"/>
      <c r="Q29" s="43"/>
      <c r="R29" s="43"/>
      <c r="S29" s="43"/>
      <c r="T29" s="43"/>
      <c r="U29" s="43"/>
      <c r="V29" s="43"/>
      <c r="W29" s="43"/>
      <c r="X29" s="43"/>
      <c r="Y29" s="43"/>
    </row>
    <row r="30">
      <c r="A30" s="138"/>
      <c r="B30" s="49"/>
      <c r="C30" s="147" t="s">
        <v>210</v>
      </c>
      <c r="D30" s="162">
        <f>'Ratios 2022'!D38</f>
        <v>0.03513391204</v>
      </c>
      <c r="E30" s="162">
        <f>'Ratios 2023'!D38</f>
        <v>0.03525959357</v>
      </c>
      <c r="F30" s="162">
        <f>'Ratios 2024'!D38</f>
        <v>0.03730096133</v>
      </c>
      <c r="G30" s="180">
        <f>average(D30:F30)</f>
        <v>0.03589815565</v>
      </c>
      <c r="H30" s="149" t="s">
        <v>213</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214</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215</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245</v>
      </c>
      <c r="E34" s="45" t="s">
        <v>246</v>
      </c>
      <c r="F34" s="45" t="s">
        <v>247</v>
      </c>
      <c r="G34" s="59" t="s">
        <v>248</v>
      </c>
      <c r="H34" s="59"/>
      <c r="I34" s="43"/>
      <c r="J34" s="43"/>
      <c r="K34" s="43"/>
      <c r="L34" s="43"/>
      <c r="M34" s="43"/>
      <c r="N34" s="43"/>
      <c r="O34" s="43"/>
      <c r="P34" s="43"/>
      <c r="Q34" s="43"/>
      <c r="R34" s="43"/>
      <c r="S34" s="43"/>
      <c r="T34" s="43"/>
      <c r="U34" s="43"/>
      <c r="V34" s="43"/>
      <c r="W34" s="43"/>
      <c r="X34" s="43"/>
      <c r="Y34" s="43"/>
    </row>
    <row r="35">
      <c r="A35" s="138"/>
      <c r="B35" s="49"/>
      <c r="C35" s="147" t="s">
        <v>249</v>
      </c>
      <c r="D35" s="162">
        <f>'Ratios 2022'!E41</f>
        <v>0.7749415606</v>
      </c>
      <c r="E35" s="162">
        <f>'Ratios 2023'!E41</f>
        <v>0.7840092151</v>
      </c>
      <c r="F35" s="162">
        <f>'Ratios 2024'!E41</f>
        <v>0.7867107233</v>
      </c>
      <c r="G35" s="180">
        <f t="shared" ref="G35:G37" si="1">average(D35:F35)</f>
        <v>0.7818871663</v>
      </c>
      <c r="H35" s="180"/>
      <c r="I35" s="43"/>
      <c r="J35" s="43"/>
      <c r="K35" s="43"/>
      <c r="L35" s="43"/>
      <c r="M35" s="43"/>
      <c r="N35" s="43"/>
      <c r="O35" s="43"/>
      <c r="P35" s="43"/>
      <c r="Q35" s="43"/>
      <c r="R35" s="43"/>
      <c r="S35" s="43"/>
      <c r="T35" s="43"/>
      <c r="U35" s="43"/>
      <c r="V35" s="43"/>
      <c r="W35" s="43"/>
      <c r="X35" s="43"/>
      <c r="Y35" s="43"/>
    </row>
    <row r="36">
      <c r="A36" s="138"/>
      <c r="B36" s="52"/>
      <c r="C36" s="147" t="s">
        <v>217</v>
      </c>
      <c r="D36" s="162">
        <f>'Ratios 2022'!E42</f>
        <v>0.1196984536</v>
      </c>
      <c r="E36" s="162">
        <f>'Ratios 2023'!E42</f>
        <v>0.07864826559</v>
      </c>
      <c r="F36" s="162">
        <f>'Ratios 2024'!E42</f>
        <v>0.1245883003</v>
      </c>
      <c r="G36" s="180">
        <f t="shared" si="1"/>
        <v>0.1076450065</v>
      </c>
      <c r="H36" s="180"/>
      <c r="I36" s="43"/>
      <c r="J36" s="43"/>
      <c r="K36" s="43"/>
      <c r="L36" s="43"/>
      <c r="M36" s="43"/>
      <c r="N36" s="43"/>
      <c r="O36" s="43"/>
      <c r="P36" s="43"/>
      <c r="Q36" s="43"/>
      <c r="R36" s="43"/>
      <c r="S36" s="43"/>
      <c r="T36" s="43"/>
      <c r="U36" s="43"/>
      <c r="V36" s="43"/>
      <c r="W36" s="43"/>
      <c r="X36" s="43"/>
      <c r="Y36" s="43"/>
    </row>
    <row r="37">
      <c r="A37" s="138"/>
      <c r="B37" s="181"/>
      <c r="C37" s="147" t="s">
        <v>218</v>
      </c>
      <c r="D37" s="162">
        <f>'Ratios 2022'!E43</f>
        <v>0.1053599859</v>
      </c>
      <c r="E37" s="162">
        <f>'Ratios 2023'!E43</f>
        <v>0.1373425193</v>
      </c>
      <c r="F37" s="162">
        <f>'Ratios 2024'!E43</f>
        <v>0.08870097636</v>
      </c>
      <c r="G37" s="180">
        <f t="shared" si="1"/>
        <v>0.1104678272</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219</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220</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245</v>
      </c>
      <c r="E41" s="45" t="s">
        <v>246</v>
      </c>
      <c r="F41" s="45" t="s">
        <v>247</v>
      </c>
      <c r="G41" s="59" t="s">
        <v>248</v>
      </c>
      <c r="H41" s="59"/>
      <c r="I41" s="43"/>
      <c r="J41" s="43"/>
      <c r="K41" s="43"/>
      <c r="L41" s="43"/>
      <c r="M41" s="43"/>
      <c r="N41" s="43"/>
      <c r="O41" s="43"/>
      <c r="P41" s="43"/>
      <c r="Q41" s="43"/>
      <c r="R41" s="43"/>
      <c r="S41" s="43"/>
      <c r="T41" s="43"/>
      <c r="U41" s="43"/>
      <c r="V41" s="43"/>
      <c r="W41" s="43"/>
      <c r="X41" s="43"/>
      <c r="Y41" s="43"/>
    </row>
    <row r="42">
      <c r="A42" s="138"/>
      <c r="B42" s="49"/>
      <c r="C42" s="147" t="s">
        <v>223</v>
      </c>
      <c r="D42" s="165">
        <f>'Ratios 2022'!D49</f>
        <v>8.251200682</v>
      </c>
      <c r="E42" s="165">
        <f>'Ratios 2023'!D49</f>
        <v>6.151205682</v>
      </c>
      <c r="F42" s="165">
        <f>'Ratios 2024'!D49</f>
        <v>7.728564453</v>
      </c>
      <c r="G42" s="182">
        <f>average(D42:F42)</f>
        <v>7.376990272</v>
      </c>
      <c r="H42" s="149" t="s">
        <v>224</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225</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226</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245</v>
      </c>
      <c r="E46" s="45" t="s">
        <v>246</v>
      </c>
      <c r="F46" s="45" t="s">
        <v>247</v>
      </c>
      <c r="G46" s="59" t="s">
        <v>248</v>
      </c>
      <c r="H46" s="59"/>
      <c r="I46" s="43"/>
      <c r="J46" s="43"/>
      <c r="K46" s="43"/>
      <c r="L46" s="43"/>
      <c r="M46" s="43"/>
      <c r="N46" s="43"/>
      <c r="O46" s="43"/>
      <c r="P46" s="43"/>
      <c r="Q46" s="43"/>
      <c r="R46" s="43"/>
      <c r="S46" s="43"/>
      <c r="T46" s="43"/>
      <c r="U46" s="43"/>
      <c r="V46" s="43"/>
      <c r="W46" s="43"/>
      <c r="X46" s="43"/>
      <c r="Y46" s="43"/>
    </row>
    <row r="47">
      <c r="A47" s="138"/>
      <c r="B47" s="49"/>
      <c r="C47" s="147" t="s">
        <v>229</v>
      </c>
      <c r="D47" s="148">
        <f>'Ratios 2022'!D54</f>
        <v>10.45416486</v>
      </c>
      <c r="E47" s="148">
        <f>'Ratios 2023'!D54</f>
        <v>12.51103964</v>
      </c>
      <c r="F47" s="148">
        <f>'Ratios 2024'!D54</f>
        <v>31.1455759</v>
      </c>
      <c r="G47" s="176">
        <f>average(D47:F47)</f>
        <v>18.0369268</v>
      </c>
      <c r="H47" s="149" t="s">
        <v>230</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231</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232</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245</v>
      </c>
      <c r="E51" s="45" t="s">
        <v>246</v>
      </c>
      <c r="F51" s="45" t="s">
        <v>247</v>
      </c>
      <c r="G51" s="59" t="s">
        <v>248</v>
      </c>
      <c r="H51" s="59"/>
      <c r="I51" s="43"/>
      <c r="J51" s="43"/>
      <c r="K51" s="43"/>
      <c r="L51" s="43"/>
      <c r="M51" s="43"/>
      <c r="N51" s="43"/>
      <c r="O51" s="43"/>
      <c r="P51" s="43"/>
      <c r="Q51" s="43"/>
      <c r="R51" s="43"/>
      <c r="S51" s="43"/>
      <c r="T51" s="43"/>
      <c r="U51" s="43"/>
      <c r="V51" s="43"/>
      <c r="W51" s="43"/>
      <c r="X51" s="43"/>
      <c r="Y51" s="43"/>
    </row>
    <row r="52">
      <c r="A52" s="138"/>
      <c r="B52" s="49"/>
      <c r="C52" s="147" t="s">
        <v>235</v>
      </c>
      <c r="D52" s="183">
        <f>'Ratios 2022'!D59</f>
        <v>0</v>
      </c>
      <c r="E52" s="183">
        <f>'Ratios 2023'!D59</f>
        <v>0</v>
      </c>
      <c r="F52" s="183">
        <f>'Ratios 2024'!D59</f>
        <v>0</v>
      </c>
      <c r="G52" s="184">
        <f>average(D52:F52)</f>
        <v>0</v>
      </c>
      <c r="H52" s="149" t="s">
        <v>236</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CORO SOUTHERN CALIFORNIA</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CORO SOUTHERN CALIFORNIA</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541360.0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59000.0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1102201.0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1702561</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598714.0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598714</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7348.0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706.0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-706</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-706</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31500.0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133801.0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-102301</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2205616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CORO SOUTHERN CALIFORNIA</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101840</v>
      </c>
      <c r="D4" s="99">
        <v>101840.0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263630</v>
      </c>
      <c r="D7" s="99">
        <v>168064.0</v>
      </c>
      <c r="E7" s="99">
        <v>4394.0</v>
      </c>
      <c r="F7" s="99">
        <v>91172.0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805878</v>
      </c>
      <c r="D9" s="99">
        <v>614181.0</v>
      </c>
      <c r="E9" s="99">
        <v>129960.0</v>
      </c>
      <c r="F9" s="99">
        <v>61737.0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37576</v>
      </c>
      <c r="D11" s="99">
        <v>29037.0</v>
      </c>
      <c r="E11" s="99">
        <v>6593.0</v>
      </c>
      <c r="F11" s="99">
        <v>1946.0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80152</v>
      </c>
      <c r="D12" s="99">
        <v>58838.0</v>
      </c>
      <c r="E12" s="99">
        <v>10265.0</v>
      </c>
      <c r="F12" s="99">
        <v>11049.0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27845</v>
      </c>
      <c r="D16" s="99">
        <v>0.0</v>
      </c>
      <c r="E16" s="99">
        <v>27845.0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6885</v>
      </c>
      <c r="D19" s="99">
        <v>0.0</v>
      </c>
      <c r="E19" s="99">
        <v>6885.0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192067</v>
      </c>
      <c r="D20" s="99">
        <v>184194.0</v>
      </c>
      <c r="E20" s="99">
        <v>6299.0</v>
      </c>
      <c r="F20" s="99">
        <v>1574.0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49491</v>
      </c>
      <c r="D21" s="99">
        <v>39546.0</v>
      </c>
      <c r="E21" s="99">
        <v>3197.0</v>
      </c>
      <c r="F21" s="99">
        <v>6748.0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49810</v>
      </c>
      <c r="D22" s="99">
        <v>31696.0</v>
      </c>
      <c r="E22" s="99">
        <v>12161.0</v>
      </c>
      <c r="F22" s="99">
        <v>5953.0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33011</v>
      </c>
      <c r="D25" s="99">
        <v>24170.0</v>
      </c>
      <c r="E25" s="99">
        <v>4308.0</v>
      </c>
      <c r="F25" s="99">
        <v>4533.0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47419</v>
      </c>
      <c r="D26" s="99">
        <v>47178.0</v>
      </c>
      <c r="E26" s="99">
        <v>127.0</v>
      </c>
      <c r="F26" s="99">
        <v>114.0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198217</v>
      </c>
      <c r="D28" s="99">
        <v>178874.0</v>
      </c>
      <c r="E28" s="99">
        <v>7835.0</v>
      </c>
      <c r="F28" s="99">
        <v>11508.0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7845</v>
      </c>
      <c r="D29" s="99">
        <v>0.0</v>
      </c>
      <c r="E29" s="99">
        <v>7845.0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4691</v>
      </c>
      <c r="D31" s="99">
        <v>3168.0</v>
      </c>
      <c r="E31" s="99">
        <v>527.0</v>
      </c>
      <c r="F31" s="99">
        <v>996.0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16175</v>
      </c>
      <c r="D32" s="99">
        <v>11700.0</v>
      </c>
      <c r="E32" s="99">
        <v>2245.0</v>
      </c>
      <c r="F32" s="99">
        <v>2230.0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34050</v>
      </c>
      <c r="D34" s="99">
        <v>23631.0</v>
      </c>
      <c r="E34" s="99">
        <v>3648.0</v>
      </c>
      <c r="F34" s="99">
        <v>6771.0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1778</v>
      </c>
      <c r="D35" s="99">
        <v>1500.0</v>
      </c>
      <c r="E35" s="99">
        <v>278.0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78</v>
      </c>
      <c r="D36" s="99">
        <v>58.0</v>
      </c>
      <c r="E36" s="99">
        <v>10.0</v>
      </c>
      <c r="F36" s="99">
        <v>10.0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1958438</v>
      </c>
      <c r="D40" s="103">
        <f t="shared" si="2"/>
        <v>1517675</v>
      </c>
      <c r="E40" s="103">
        <f t="shared" si="2"/>
        <v>234422</v>
      </c>
      <c r="F40" s="103">
        <f t="shared" si="2"/>
        <v>206341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CORO SOUTHERN CALIFORNIA</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811243.0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1796997.0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35000.0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28625.0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33834.0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18345.0</v>
      </c>
      <c r="E12" s="108">
        <f>D11-D12</f>
        <v>15489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953561.0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3640915</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40579.0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215000.0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255579</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2145644.0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1239692.0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3385336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3640915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CORO SOUTHERN CALIFORNIA</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2022'!C40</f>
        <v>1958438</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2022'!C31</f>
        <v>4691</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1953747</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162812.25</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2022'!E2+'Balance Sheet 2022'!E3</f>
        <v>2608240</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16.01992479</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2022'!E30</f>
        <v>2145644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2022'!C40</f>
        <v>1958438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163203.1667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13.14707333</v>
      </c>
      <c r="E14" s="149" t="s">
        <v>187</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2022'!E13:E15)</f>
        <v>953561</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2022'!C40</f>
        <v>1958438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163203.1667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5.842784913</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21.8627097</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2022'!E2:E7,'Revenues 2022'!F10:F15)</f>
        <v>1102201</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2022'!F44</f>
        <v>2205616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0.4997247934</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2022'!C7:C9)</f>
        <v>1069508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2022'!C10:C12)</f>
        <v>117728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1187236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2022'!C40</f>
        <v>1958438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0.6062157699</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2022'!C10:C11)</f>
        <v>37576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2022'!C7:C9)</f>
        <v>1069508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0.03513391204</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216</v>
      </c>
      <c r="D41" s="75">
        <f>'Expenses 2022'!D40</f>
        <v>1517675</v>
      </c>
      <c r="E41" s="164">
        <f t="shared" ref="E41:E44" si="1">D41/$D$44</f>
        <v>0.7749415606</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2022'!E40</f>
        <v>234422</v>
      </c>
      <c r="E42" s="164">
        <f t="shared" si="1"/>
        <v>0.1196984536</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2022'!F40</f>
        <v>206341</v>
      </c>
      <c r="E43" s="164">
        <f t="shared" si="1"/>
        <v>0.1053599859</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1958438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2022'!F9</f>
        <v>1702561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2022'!F40</f>
        <v>206341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8.251200682</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2022'!E2:E10)</f>
        <v>2671865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2022'!E19:E22)</f>
        <v>255579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10.45416486</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2022'!E18</f>
        <v>3640915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CORO SOUTHERN CALIFORNIA</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481419.0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138273.0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1506503.0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2126195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1221636.0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1221636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57367.0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237</v>
      </c>
      <c r="D26" s="50">
        <v>17421.0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17421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17421</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62100.0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176854.0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-114754</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3307865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CORO SOUTHERN CALIFORNIA</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136620</v>
      </c>
      <c r="D4" s="99">
        <v>136620.0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362498</v>
      </c>
      <c r="D7" s="99">
        <v>235625.0</v>
      </c>
      <c r="E7" s="99">
        <v>3020.0</v>
      </c>
      <c r="F7" s="99">
        <v>123853.0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880965</v>
      </c>
      <c r="D9" s="99">
        <v>732401.0</v>
      </c>
      <c r="E9" s="99">
        <v>97069.0</v>
      </c>
      <c r="F9" s="99">
        <v>51495.0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43844</v>
      </c>
      <c r="D11" s="99">
        <v>37347.0</v>
      </c>
      <c r="E11" s="99">
        <v>5413.0</v>
      </c>
      <c r="F11" s="99">
        <v>1084.0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86023</v>
      </c>
      <c r="D12" s="99">
        <v>67203.0</v>
      </c>
      <c r="E12" s="99">
        <v>7107.0</v>
      </c>
      <c r="F12" s="99">
        <v>11713.0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28290</v>
      </c>
      <c r="D16" s="99">
        <v>0.0</v>
      </c>
      <c r="E16" s="99">
        <v>28290.0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7627</v>
      </c>
      <c r="D19" s="99">
        <v>0.0</v>
      </c>
      <c r="E19" s="99">
        <v>7627.0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408682</v>
      </c>
      <c r="D20" s="99">
        <v>288037.0</v>
      </c>
      <c r="E20" s="99">
        <v>14726.0</v>
      </c>
      <c r="F20" s="99">
        <v>105919.0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118461</v>
      </c>
      <c r="D22" s="99">
        <v>91498.0</v>
      </c>
      <c r="E22" s="99">
        <v>10801.0</v>
      </c>
      <c r="F22" s="99">
        <v>16162.0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36012</v>
      </c>
      <c r="D25" s="99">
        <v>28414.0</v>
      </c>
      <c r="E25" s="99">
        <v>3061.0</v>
      </c>
      <c r="F25" s="99">
        <v>4537.0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67367</v>
      </c>
      <c r="D26" s="99">
        <v>59780.0</v>
      </c>
      <c r="E26" s="99">
        <v>805.0</v>
      </c>
      <c r="F26" s="99">
        <v>6782.0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267696</v>
      </c>
      <c r="D28" s="99">
        <v>248130.0</v>
      </c>
      <c r="E28" s="99">
        <v>6354.0</v>
      </c>
      <c r="F28" s="99">
        <v>13212.0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5942</v>
      </c>
      <c r="D31" s="99">
        <v>4921.0</v>
      </c>
      <c r="E31" s="99">
        <v>397.0</v>
      </c>
      <c r="F31" s="99">
        <v>624.0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20655</v>
      </c>
      <c r="D32" s="99">
        <v>16374.0</v>
      </c>
      <c r="E32" s="99">
        <v>1784.0</v>
      </c>
      <c r="F32" s="99">
        <v>2497.0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238</v>
      </c>
      <c r="C34" s="98">
        <f t="shared" si="1"/>
        <v>32995</v>
      </c>
      <c r="D34" s="99">
        <v>16889.0</v>
      </c>
      <c r="E34" s="99">
        <v>10031.0</v>
      </c>
      <c r="F34" s="99">
        <v>6075.0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9903</v>
      </c>
      <c r="D35" s="99">
        <v>7817.0</v>
      </c>
      <c r="E35" s="99">
        <v>707.0</v>
      </c>
      <c r="F35" s="99">
        <v>1379.0</v>
      </c>
      <c r="G35" s="43"/>
      <c r="H35" s="43"/>
      <c r="I35" s="43"/>
      <c r="J35" s="43"/>
      <c r="K35" s="43"/>
      <c r="L35" s="43"/>
      <c r="M35" s="43"/>
      <c r="N35" s="43"/>
      <c r="O35" s="43"/>
      <c r="P35" s="43"/>
      <c r="Q35" s="43"/>
      <c r="R35" s="43"/>
      <c r="S35" s="43"/>
      <c r="T35" s="43"/>
      <c r="U35" s="43"/>
      <c r="V35" s="43"/>
      <c r="W35" s="43"/>
      <c r="X35" s="43"/>
      <c r="Y35" s="43"/>
      <c r="Z35" s="43"/>
    </row>
    <row r="36">
      <c r="A36" s="45" t="s">
        <v>50</v>
      </c>
      <c r="B36" s="102" t="s">
        <v>239</v>
      </c>
      <c r="C36" s="98">
        <f t="shared" si="1"/>
        <v>2500</v>
      </c>
      <c r="D36" s="99">
        <v>2070.0</v>
      </c>
      <c r="E36" s="99">
        <v>167.0</v>
      </c>
      <c r="F36" s="99">
        <v>263.0</v>
      </c>
      <c r="G36" s="43"/>
      <c r="H36" s="43"/>
      <c r="I36" s="43"/>
      <c r="J36" s="43"/>
      <c r="K36" s="43"/>
      <c r="L36" s="43"/>
      <c r="M36" s="43"/>
      <c r="N36" s="43"/>
      <c r="O36" s="43"/>
      <c r="P36" s="43"/>
      <c r="Q36" s="43"/>
      <c r="R36" s="43"/>
      <c r="S36" s="43"/>
      <c r="T36" s="43"/>
      <c r="U36" s="43"/>
      <c r="V36" s="43"/>
      <c r="W36" s="43"/>
      <c r="X36" s="43"/>
      <c r="Y36" s="43"/>
      <c r="Z36" s="43"/>
    </row>
    <row r="37">
      <c r="A37" s="45" t="s">
        <v>52</v>
      </c>
      <c r="B37" s="102" t="s">
        <v>135</v>
      </c>
      <c r="C37" s="98">
        <f t="shared" si="1"/>
        <v>657</v>
      </c>
      <c r="D37" s="99">
        <v>19.0</v>
      </c>
      <c r="E37" s="99">
        <v>578.0</v>
      </c>
      <c r="F37" s="99">
        <v>60.0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2516737</v>
      </c>
      <c r="D40" s="103">
        <f t="shared" si="2"/>
        <v>1973145</v>
      </c>
      <c r="E40" s="103">
        <f t="shared" si="2"/>
        <v>197937</v>
      </c>
      <c r="F40" s="103">
        <f t="shared" si="2"/>
        <v>345655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CORO SOUTHERN CALIFORNIA</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445073.0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2845537.0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131747.0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35857.0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46767.0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24287.0</v>
      </c>
      <c r="E12" s="108">
        <f>D11-D12</f>
        <v>22480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1017944.0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4498638</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92181.0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184232.0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276413</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2567627.0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1654598.0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4222225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4498638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