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<sst xmlns="http://schemas.openxmlformats.org/spreadsheetml/2006/main" count="872" uniqueCount="253">
  <si>
    <t>HEALTHCARE FOUNDATION OF WILSON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</si>
  <si>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</si>
  <si>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</si>
  <si>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</si>
  <si>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</si>
  <si>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</si>
  <si>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</si>
  <si>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</si>
  <si>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</si>
  <si>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</si>
  <si>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</si>
  <si>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</si>
  <si>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</si>
  <si>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</si>
  <si>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</si>
  <si>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</si>
  <si>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</si>
  <si>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</si>
  <si>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</si>
  <si>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</si>
  <si>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</si>
  <si>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</si>
  <si>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</si>
  <si>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</si>
  <si>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</si>
  <si>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</si>
  <si>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</si>
  <si>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</si>
  <si>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</si>
  <si>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</si>
  <si>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</si>
  <si>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</si>
  <si>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</si>
  <si>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</si>
  <si>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</si>
  <si>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</si>
  <si>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</si>
  <si>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</si>
  <si>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</si>
  <si>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</si>
  <si>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</si>
  <si>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</si>
  <si>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</si>
  <si>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</si>
  <si>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</si>
  <si>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</si>
  <si>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</si>
  <si>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</si>
  <si>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</si>
  <si>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</si>
  <si>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</si>
  <si>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</si>
  <si>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</si>
  <si>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</si>
  <si>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</si>
  <si>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</si>
  <si>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</si>
  <si>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</si>
  <si>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</si>
  <si>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</si>
  <si>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</si>
  <si>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</si>
  <si>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</si>
  <si>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</si>
  <si>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DISCONTINUED OPERATIONS</t>
  </si>
  <si>
    <t>PATIENTSERVICEREVENUE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</si>
  <si>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</si>
  <si>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</si>
  <si>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</si>
  <si>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</si>
  <si>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</si>
  <si>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</si>
  <si>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</si>
  <si>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</si>
  <si>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</si>
  <si>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</si>
  <si>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</si>
  <si>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</si>
  <si>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</si>
  <si>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</si>
  <si>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</si>
  <si>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</si>
  <si>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</si>
  <si>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</si>
  <si>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</si>
  <si>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</si>
  <si>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</si>
  <si>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</si>
  <si>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</si>
  <si>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</si>
  <si>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</si>
  <si>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</si>
  <si>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</si>
  <si>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</si>
  <si>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</si>
  <si>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</si>
  <si>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</si>
  <si>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</si>
  <si>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</si>
  <si>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</si>
  <si>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</si>
  <si>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</si>
  <si>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</si>
  <si>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</si>
  <si>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</si>
  <si>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</si>
  <si>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</si>
  <si>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</si>
  <si>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</si>
  <si>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</si>
  <si>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</si>
  <si>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</si>
  <si>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</si>
  <si>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</si>
  <si>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</si>
  <si>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</si>
  <si>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</si>
  <si>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</si>
  <si>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</si>
  <si>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</si>
  <si>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</si>
  <si>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</si>
  <si>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</si>
  <si>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</si>
  <si>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</si>
  <si>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</si>
  <si>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</si>
  <si>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</si>
  <si>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</si>
  <si>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</si>
  <si>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</si>
  <si>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</si>
  <si>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</si>
  <si>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</si>
  <si>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</si>
  <si>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&amp; MEMBERSHIPS</t>
  </si>
  <si>
    <t>SUPPLIES</t>
  </si>
  <si>
    <t xml:space="preserve"> BOARD EXPENSES</t>
  </si>
  <si>
    <t>COMMUNITY HEALTH INITIA</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</si>
  <si>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</si>
  <si>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</si>
  <si>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</si>
  <si>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</si>
  <si>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</si>
  <si>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</si>
  <si>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</si>
  <si>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</si>
  <si>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</si>
  <si>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</si>
  <si>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</si>
  <si>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</si>
  <si>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</si>
  <si>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</si>
  <si>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</si>
  <si>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</si>
  <si>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</si>
  <si>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</si>
  <si>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</si>
  <si>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</si>
  <si>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</si>
  <si>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</si>
  <si>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</si>
  <si>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</si>
  <si>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</si>
  <si>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</si>
  <si>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</si>
  <si>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</si>
  <si>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</si>
  <si>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</si>
  <si>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</si>
  <si>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</si>
  <si>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</si>
  <si>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</si>
  <si>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</si>
  <si>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</si>
  <si>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</si>
  <si>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</si>
  <si>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</si>
  <si>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</si>
  <si>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</si>
  <si>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</si>
  <si>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</si>
  <si>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</si>
  <si>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</si>
  <si>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</si>
  <si>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</si>
  <si>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</si>
  <si>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</si>
  <si>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</si>
  <si>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</si>
  <si>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</si>
  <si>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</si>
  <si>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</si>
  <si>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</si>
  <si>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</si>
  <si>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</si>
  <si>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</si>
  <si>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</si>
  <si>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</si>
  <si>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</si>
  <si>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</si>
  <si>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</si>
  <si>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</si>
  <si>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</si>
  <si>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</si>
  <si>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</si>
  <si>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</si>
  <si>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</si>
  <si>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</si>
  <si>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</si>
  <si>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</si>
  <si>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</si>
  <si>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</si>
  <si>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</si>
  <si>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</si>
  <si>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</si>
  <si>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</si>
  <si>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</si>
  <si>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</si>
  <si>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</si>
  <si>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</si>
  <si>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</si>
  <si>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</si>
  <si>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</si>
  <si>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</si>
  <si>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</si>
  <si>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</si>
  <si>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</si>
  <si>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</si>
  <si>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</si>
  <si>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</si>
  <si>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</si>
  <si>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</si>
  <si>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</si>
  <si>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</si>
  <si>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</si>
  <si>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</si>
  <si>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</si>
  <si>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</si>
  <si>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PATIENT SERVICE REVENUE</t>
  </si>
  <si>
    <r>
      <rPr>
        <rFont val="Roboto"/>
        <color rgb="FF000000"/>
        <sz val="10.0"/>
      </rPr>
      <t xml:space="preserve">Gross amount from sales of </t>
    </r>
    <r>
      <rPr>
        <rFont val="Roboto"/>
        <color rgb="FF000000"/>
        <sz val="10.0"/>
      </rPr>
      <t>assets other than inventory</t>
    </r>
  </si>
  <si>
    <t>FURNITURE AND EQUIPMENT</t>
  </si>
  <si>
    <t>BOARD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</si>
  <si>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</si>
  <si>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</si>
  <si>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DUES AND SUBSCRIPTIONS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</si>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</sst>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0" fillId="0" fontId="2" numFmtId="164" xfId="0" applyFont="1" applyNumberFormat="1"/>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HEALTHCARE FOUNDATION OF WILSON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12179480</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4165</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12175315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1014609.583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808449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0.7968079676</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167797875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12179480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1014956.667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165.3251617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166166813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12179480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1014956.667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163.7181354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164.5149434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2307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3957650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0.0005829216833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303830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48979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352809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12179480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0.02896749287</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28349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303830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0.09330546687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2022'!D40</f>
        <v>11939867</v>
      </c>
      <c r="E41" s="165">
        <f t="shared" ref="E41:E44" si="1">D41/$D$44</f>
        <v>0.9803265</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239613</v>
      </c>
      <c r="E42" s="165">
        <f t="shared" si="1"/>
        <v>0.01967350002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12179480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2307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v>0.0</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1100869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379697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2.899335523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169076027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HEALTHCARE FOUNDATION OF WILSON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2058</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2123527.0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105398.0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2228925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3935607.0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557599.0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-557599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-557599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5608991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HEALTHCARE FOUNDATION OF WILSON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5033480</v>
      </c>
      <c r="D3" s="99">
        <v>5033480.0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212858</v>
      </c>
      <c r="D7" s="99">
        <v>146872.0</v>
      </c>
      <c r="E7" s="99">
        <v>65986.0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103511</v>
      </c>
      <c r="D9" s="99">
        <v>82586.0</v>
      </c>
      <c r="E9" s="99">
        <v>20925.0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12467</v>
      </c>
      <c r="D10" s="99">
        <v>9042.0</v>
      </c>
      <c r="E10" s="99">
        <v>3425.0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62560</v>
      </c>
      <c r="D11" s="99">
        <v>45374.0</v>
      </c>
      <c r="E11" s="99">
        <v>17186.0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21263</v>
      </c>
      <c r="D12" s="99">
        <v>15422.0</v>
      </c>
      <c r="E12" s="99">
        <v>5841.0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310127</v>
      </c>
      <c r="D15" s="99">
        <v>186076.0</v>
      </c>
      <c r="E15" s="99">
        <v>124051.0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63415</v>
      </c>
      <c r="D16" s="99">
        <v>31707.0</v>
      </c>
      <c r="E16" s="99">
        <v>31708.0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3303</v>
      </c>
      <c r="D17" s="99">
        <v>0.0</v>
      </c>
      <c r="E17" s="99">
        <v>3303.0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282588</v>
      </c>
      <c r="D19" s="99">
        <v>0.0</v>
      </c>
      <c r="E19" s="99">
        <v>282588.0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208914</v>
      </c>
      <c r="D20" s="99">
        <v>140748.0</v>
      </c>
      <c r="E20" s="99">
        <v>68166.0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50610</v>
      </c>
      <c r="D21" s="99">
        <v>35427.0</v>
      </c>
      <c r="E21" s="99">
        <v>15183.0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2526</v>
      </c>
      <c r="D22" s="99">
        <v>1848.0</v>
      </c>
      <c r="E22" s="99">
        <v>678.0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83481</v>
      </c>
      <c r="D25" s="99">
        <v>60548.0</v>
      </c>
      <c r="E25" s="99">
        <v>22933.0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3597</v>
      </c>
      <c r="D26" s="99">
        <v>3265.0</v>
      </c>
      <c r="E26" s="99">
        <v>332.0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10713</v>
      </c>
      <c r="D31" s="99">
        <v>9642.0</v>
      </c>
      <c r="E31" s="99">
        <v>1071.0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27939</v>
      </c>
      <c r="D32" s="99">
        <v>0.0</v>
      </c>
      <c r="E32" s="99">
        <v>27939.0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245</v>
      </c>
      <c r="C34" s="98">
        <f t="shared" si="1"/>
        <v>74150</v>
      </c>
      <c r="D34" s="99">
        <v>55611.0</v>
      </c>
      <c r="E34" s="99">
        <v>18539.0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15684</v>
      </c>
      <c r="D35" s="99">
        <v>11482.0</v>
      </c>
      <c r="E35" s="99">
        <v>4202.0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4160</v>
      </c>
      <c r="D36" s="99">
        <v>4063.0</v>
      </c>
      <c r="E36" s="99">
        <v>97.0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1430</v>
      </c>
      <c r="D37" s="99">
        <v>1037.0</v>
      </c>
      <c r="E37" s="99">
        <v>393.0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6588776</v>
      </c>
      <c r="D40" s="104">
        <f t="shared" si="2"/>
        <v>5874230</v>
      </c>
      <c r="E40" s="104">
        <f t="shared" si="2"/>
        <v>714546</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HEALTHCARE FOUNDATION OF WILSON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670281.0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261235.0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14167.0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109500.0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49990.0</v>
      </c>
      <c r="E12" s="109">
        <f>D11-D12</f>
        <v>59510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1.58864742E8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2.3216057E7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1790579.0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184876571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264210.0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1483575.0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271407.0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2019192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1.82797517E8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59862.0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182857379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184876571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HEALTHCARE FOUNDATION OF WILSON</v>
      </c>
      <c r="B1" s="2">
        <f>'Revenues 2023'!C1</f>
        <v>2023</v>
      </c>
      <c r="C1" s="177"/>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6588776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10713</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6578063</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548171.9167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670281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1.222756912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182797517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6588776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549064.6667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332.9252966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182080799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6588776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549064.6667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331.6199531</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332.84271</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2123527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5608991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0.3785934048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316369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96290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412659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6588776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0.06263060089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75027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316369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0.2371502897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246</v>
      </c>
      <c r="D41" s="75">
        <f>'Expenses 2023'!D40</f>
        <v>5874230</v>
      </c>
      <c r="E41" s="165">
        <f t="shared" ref="E41:E44" si="1">D41/$D$44</f>
        <v>0.8915510256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714546</v>
      </c>
      <c r="E42" s="165">
        <f t="shared" si="1"/>
        <v>0.1084489744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6588776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2058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v>0.0</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945683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1747785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0.5410751322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184876571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HEALTHCARE FOUNDATION OF WILSON</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182</v>
      </c>
      <c r="D5" s="178">
        <f>'Ratios 2021'!D8</f>
        <v>0.7290355037</v>
      </c>
      <c r="E5" s="178">
        <f>'Ratios 2022'!D8</f>
        <v>0.7968079676</v>
      </c>
      <c r="F5" s="178">
        <f>'Ratios 2023'!D8</f>
        <v>1.222756912</v>
      </c>
      <c r="G5" s="178">
        <f>average(D5:F5)</f>
        <v>0.9162001277</v>
      </c>
      <c r="H5" s="150" t="s">
        <v>189</v>
      </c>
      <c r="I5" s="43"/>
      <c r="J5" s="43"/>
      <c r="K5" s="43"/>
      <c r="L5" s="43"/>
      <c r="M5" s="43"/>
      <c r="N5" s="43"/>
      <c r="O5" s="43"/>
      <c r="P5" s="43"/>
      <c r="Q5" s="43"/>
      <c r="R5" s="43"/>
      <c r="S5" s="43"/>
      <c r="T5" s="43"/>
      <c r="U5" s="43"/>
      <c r="V5" s="43"/>
      <c r="W5" s="43"/>
      <c r="X5" s="43"/>
      <c r="Y5" s="43"/>
    </row>
    <row r="6">
      <c r="A6" s="139"/>
      <c r="B6" s="52"/>
      <c r="C6" s="45"/>
      <c r="D6" s="45"/>
      <c r="E6" s="45"/>
      <c r="F6" s="179"/>
      <c r="G6" s="179"/>
      <c r="H6" s="179"/>
      <c r="I6" s="43"/>
      <c r="J6" s="43"/>
      <c r="K6" s="43"/>
      <c r="L6" s="43"/>
      <c r="M6" s="43"/>
      <c r="N6" s="43"/>
      <c r="O6" s="43"/>
      <c r="P6" s="43"/>
      <c r="Q6" s="43"/>
      <c r="R6" s="43"/>
      <c r="S6" s="43"/>
      <c r="T6" s="43"/>
      <c r="U6" s="43"/>
      <c r="V6" s="43"/>
      <c r="W6" s="43"/>
      <c r="X6" s="43"/>
      <c r="Y6" s="43"/>
    </row>
    <row r="7">
      <c r="A7" s="141" t="s">
        <v>190</v>
      </c>
      <c r="B7" s="5"/>
      <c r="C7" s="180"/>
      <c r="D7" s="180"/>
      <c r="E7" s="180"/>
      <c r="F7" s="180"/>
      <c r="G7" s="180"/>
      <c r="H7" s="180"/>
      <c r="I7" s="43"/>
      <c r="J7" s="43"/>
      <c r="K7" s="43"/>
      <c r="L7" s="43"/>
      <c r="M7" s="43"/>
      <c r="N7" s="43"/>
      <c r="O7" s="43"/>
      <c r="P7" s="43"/>
      <c r="Q7" s="43"/>
      <c r="R7" s="43"/>
      <c r="S7" s="43"/>
      <c r="T7" s="43"/>
      <c r="U7" s="43"/>
      <c r="V7" s="43"/>
      <c r="W7" s="43"/>
      <c r="X7" s="43"/>
      <c r="Y7" s="43"/>
    </row>
    <row r="8">
      <c r="A8" s="139"/>
      <c r="B8" s="144" t="s">
        <v>191</v>
      </c>
      <c r="C8" s="71"/>
      <c r="D8" s="71"/>
      <c r="E8" s="179"/>
      <c r="F8" s="179"/>
      <c r="G8" s="179"/>
      <c r="H8" s="179"/>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190</v>
      </c>
      <c r="D10" s="149">
        <f>'Ratios 2021'!D14</f>
        <v>161.2180649</v>
      </c>
      <c r="E10" s="149">
        <f>'Ratios 2022'!D14</f>
        <v>165.3251617</v>
      </c>
      <c r="F10" s="149">
        <f>'Ratios 2023'!D14</f>
        <v>332.9252966</v>
      </c>
      <c r="G10" s="178">
        <f>average(D10:F10)</f>
        <v>219.8228411</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9"/>
      <c r="G11" s="179"/>
      <c r="H11" s="179"/>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198</v>
      </c>
      <c r="D15" s="181">
        <f>'Ratios 2021'!D20</f>
        <v>162.459665</v>
      </c>
      <c r="E15" s="181">
        <f>'Ratios 2022'!D20</f>
        <v>163.7181354</v>
      </c>
      <c r="F15" s="181">
        <f>'Ratios 2023'!D20</f>
        <v>331.6199531</v>
      </c>
      <c r="G15" s="178">
        <f>average(D15:F15)</f>
        <v>219.2659178</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0.0002959768817</v>
      </c>
      <c r="E20" s="163">
        <f>'Ratios 2022'!D26</f>
        <v>0.0005829216833</v>
      </c>
      <c r="F20" s="163">
        <f>'Ratios 2023'!D26</f>
        <v>0.3785934048</v>
      </c>
      <c r="G20" s="182">
        <f>average(D20:F20)</f>
        <v>0.1264907678</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0.02539508703</v>
      </c>
      <c r="E25" s="163">
        <f>'Ratios 2022'!D33</f>
        <v>0.02896749287</v>
      </c>
      <c r="F25" s="163">
        <f>'Ratios 2023'!D33</f>
        <v>0.06263060089</v>
      </c>
      <c r="G25" s="182">
        <f>average(D25:F25)</f>
        <v>0.03899772693</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0.2482764223</v>
      </c>
      <c r="E30" s="163">
        <f>'Ratios 2022'!D38</f>
        <v>0.09330546687</v>
      </c>
      <c r="F30" s="163">
        <f>'Ratios 2023'!D38</f>
        <v>0.2371502897</v>
      </c>
      <c r="G30" s="182">
        <f>average(D30:F30)</f>
        <v>0.1929107263</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0.9848679542</v>
      </c>
      <c r="E35" s="163">
        <f>'Ratios 2022'!E41</f>
        <v>0.9803265</v>
      </c>
      <c r="F35" s="163">
        <f>'Ratios 2023'!E41</f>
        <v>0.8915510256</v>
      </c>
      <c r="G35" s="182">
        <f t="shared" ref="G35:G37" si="1">average(D35:F35)</f>
        <v>0.9522484933</v>
      </c>
      <c r="H35" s="182"/>
      <c r="I35" s="43"/>
      <c r="J35" s="43"/>
      <c r="K35" s="43"/>
      <c r="L35" s="43"/>
      <c r="M35" s="43"/>
      <c r="N35" s="43"/>
      <c r="O35" s="43"/>
      <c r="P35" s="43"/>
      <c r="Q35" s="43"/>
      <c r="R35" s="43"/>
      <c r="S35" s="43"/>
      <c r="T35" s="43"/>
      <c r="U35" s="43"/>
      <c r="V35" s="43"/>
      <c r="W35" s="43"/>
      <c r="X35" s="43"/>
      <c r="Y35" s="43"/>
    </row>
    <row r="36">
      <c r="A36" s="139"/>
      <c r="B36" s="52"/>
      <c r="C36" s="148" t="s">
        <v>219</v>
      </c>
      <c r="D36" s="163">
        <f>'Ratios 2021'!E42</f>
        <v>0.01513204579</v>
      </c>
      <c r="E36" s="163">
        <f>'Ratios 2022'!E42</f>
        <v>0.01967350002</v>
      </c>
      <c r="F36" s="163">
        <f>'Ratios 2023'!E42</f>
        <v>0.1084489744</v>
      </c>
      <c r="G36" s="182">
        <f t="shared" si="1"/>
        <v>0.04775150675</v>
      </c>
      <c r="H36" s="182"/>
      <c r="I36" s="43"/>
      <c r="J36" s="43"/>
      <c r="K36" s="43"/>
      <c r="L36" s="43"/>
      <c r="M36" s="43"/>
      <c r="N36" s="43"/>
      <c r="O36" s="43"/>
      <c r="P36" s="43"/>
      <c r="Q36" s="43"/>
      <c r="R36" s="43"/>
      <c r="S36" s="43"/>
      <c r="T36" s="43"/>
      <c r="U36" s="43"/>
      <c r="V36" s="43"/>
      <c r="W36" s="43"/>
      <c r="X36" s="43"/>
      <c r="Y36" s="43"/>
    </row>
    <row r="37">
      <c r="A37" s="139"/>
      <c r="B37" s="183"/>
      <c r="C37" s="148" t="s">
        <v>220</v>
      </c>
      <c r="D37" s="163">
        <f>'Ratios 2021'!E43</f>
        <v>0</v>
      </c>
      <c r="E37" s="163">
        <f>'Ratios 2022'!E43</f>
        <v>0</v>
      </c>
      <c r="F37" s="163">
        <f>'Ratios 2023'!E43</f>
        <v>0</v>
      </c>
      <c r="G37" s="182">
        <f t="shared" si="1"/>
        <v>0</v>
      </c>
      <c r="H37" s="182"/>
      <c r="I37" s="43"/>
      <c r="J37" s="43"/>
      <c r="K37" s="43"/>
      <c r="L37" s="43"/>
      <c r="M37" s="43"/>
      <c r="N37" s="43"/>
      <c r="O37" s="43"/>
      <c r="P37" s="43"/>
      <c r="Q37" s="43"/>
      <c r="R37" s="43"/>
      <c r="S37" s="43"/>
      <c r="T37" s="43"/>
      <c r="U37" s="43"/>
      <c r="V37" s="43"/>
      <c r="W37" s="43"/>
      <c r="X37" s="43"/>
      <c r="Y37" s="43"/>
    </row>
    <row r="38">
      <c r="A38" s="139"/>
      <c r="B38" s="183"/>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0</v>
      </c>
      <c r="E42" s="166">
        <f>'Ratios 2022'!D49</f>
        <v>0</v>
      </c>
      <c r="F42" s="166">
        <f>'Ratios 2023'!D49</f>
        <v>0</v>
      </c>
      <c r="G42" s="184">
        <f>average(D42:F42)</f>
        <v>0</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0.5399172418</v>
      </c>
      <c r="E47" s="149">
        <f>'Ratios 2022'!D54</f>
        <v>2.899335523</v>
      </c>
      <c r="F47" s="149">
        <f>'Ratios 2023'!D54</f>
        <v>0.5410751322</v>
      </c>
      <c r="G47" s="178">
        <f>average(D47:F47)</f>
        <v>1.326775966</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237</v>
      </c>
      <c r="D52" s="185">
        <f>'Ratios 2021'!D59</f>
        <v>0</v>
      </c>
      <c r="E52" s="185">
        <f>'Ratios 2022'!D59</f>
        <v>0</v>
      </c>
      <c r="F52" s="185">
        <f>'Ratios 2023'!D59</f>
        <v>0</v>
      </c>
      <c r="G52" s="186">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HEALTHCARE FOUNDATION OF WILSON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HEALTHCARE FOUNDATION OF WILSON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-517270.0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-2230012.0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-2747282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1.3217973E7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10473791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HEALTHCARE FOUNDATION OF WILSON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14485572</v>
      </c>
      <c r="D3" s="99">
        <v>1.4485572E7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196099</v>
      </c>
      <c r="D7" s="99">
        <v>142211.0</v>
      </c>
      <c r="E7" s="99">
        <v>53888.0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99362</v>
      </c>
      <c r="D9" s="99">
        <v>72057.0</v>
      </c>
      <c r="E9" s="99">
        <v>27305.0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11637</v>
      </c>
      <c r="D10" s="99">
        <v>8439.0</v>
      </c>
      <c r="E10" s="99">
        <v>3198.0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61719</v>
      </c>
      <c r="D11" s="99">
        <v>44759.0</v>
      </c>
      <c r="E11" s="99">
        <v>16960.0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18519</v>
      </c>
      <c r="D12" s="99">
        <v>13430.0</v>
      </c>
      <c r="E12" s="99">
        <v>5089.0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55537</v>
      </c>
      <c r="D15" s="99">
        <v>33399.0</v>
      </c>
      <c r="E15" s="99">
        <v>22138.0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68050</v>
      </c>
      <c r="D16" s="99">
        <v>40924.0</v>
      </c>
      <c r="E16" s="99">
        <v>27126.0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54149</v>
      </c>
      <c r="D20" s="99">
        <v>32564.0</v>
      </c>
      <c r="E20" s="99">
        <v>21585.0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55695</v>
      </c>
      <c r="D21" s="99">
        <v>33494.0</v>
      </c>
      <c r="E21" s="99">
        <v>22201.0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3443</v>
      </c>
      <c r="D22" s="99">
        <v>2582.0</v>
      </c>
      <c r="E22" s="99">
        <v>861.0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33669</v>
      </c>
      <c r="D25" s="99">
        <v>24416.0</v>
      </c>
      <c r="E25" s="99">
        <v>9253.0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80</v>
      </c>
      <c r="D26" s="99">
        <v>60.0</v>
      </c>
      <c r="E26" s="99">
        <v>20.0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220</v>
      </c>
      <c r="D31" s="99">
        <v>198.0</v>
      </c>
      <c r="E31" s="99">
        <v>22.0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23821</v>
      </c>
      <c r="D32" s="99">
        <v>23821.0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71452</v>
      </c>
      <c r="D34" s="99">
        <v>53582.0</v>
      </c>
      <c r="E34" s="99">
        <v>17870.0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8700</v>
      </c>
      <c r="D35" s="99">
        <v>6524.0</v>
      </c>
      <c r="E35" s="99">
        <v>2176.0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4394</v>
      </c>
      <c r="D36" s="99">
        <v>3295.0</v>
      </c>
      <c r="E36" s="99">
        <v>1099.0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246</v>
      </c>
      <c r="D37" s="99">
        <v>246.0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35</v>
      </c>
      <c r="D38" s="99">
        <v>26.0</v>
      </c>
      <c r="E38" s="99">
        <v>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15252399</v>
      </c>
      <c r="D40" s="104">
        <f t="shared" si="2"/>
        <v>15021599</v>
      </c>
      <c r="E40" s="104">
        <f t="shared" si="2"/>
        <v>230800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HEALTHCARE FOUNDATION OF WILSON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926615.0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295592.0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13054.0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42765.0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41007.0</v>
      </c>
      <c r="E12" s="109">
        <f>D11-D12</f>
        <v>1758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1.85002611E8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2.1489025E7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182850.0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207911505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358048.0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1929823.0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636654.0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2924525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2.04913521E8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73459.0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204986980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207911505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HEALTHCARE FOUNDATION OF WILSON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15252399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220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15252179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1271014.917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926615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0.7290355037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204913521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15252399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1271033.25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161.2180649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206491636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15252399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1271033.25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162.459665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163.1887005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3100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10473791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0.0002959768817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295461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91875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387336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15252399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0.02539508703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73356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295461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0.2482764223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15021599</v>
      </c>
      <c r="E41" s="165">
        <f t="shared" ref="E41:E44" si="1">D41/$D$44</f>
        <v>0.9848679542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230800</v>
      </c>
      <c r="E42" s="165">
        <f t="shared" si="1"/>
        <v>0.01513204579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15252399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3100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v>0.0</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1235261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2287871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0.5399172418</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207911505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HEALTHCARE FOUNDATION OF WILSON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2307.0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2307</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-370045.0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-787174.0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-1157219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5112562.0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3957650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HEALTHCARE FOUNDATION OF WILSON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11310403</v>
      </c>
      <c r="D3" s="99">
        <v>1.1310403E7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199958</v>
      </c>
      <c r="D7" s="99">
        <v>153588.0</v>
      </c>
      <c r="E7" s="99">
        <v>46370.0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103872</v>
      </c>
      <c r="D9" s="99">
        <v>79784.0</v>
      </c>
      <c r="E9" s="99">
        <v>24088.0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11897</v>
      </c>
      <c r="D10" s="99">
        <v>9138.0</v>
      </c>
      <c r="E10" s="99">
        <v>2759.0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16452</v>
      </c>
      <c r="D11" s="99">
        <v>12637.0</v>
      </c>
      <c r="E11" s="99">
        <v>3815.0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20630</v>
      </c>
      <c r="D12" s="99">
        <v>15846.0</v>
      </c>
      <c r="E12" s="99">
        <v>4784.0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107034</v>
      </c>
      <c r="D15" s="99">
        <v>63031.0</v>
      </c>
      <c r="E15" s="99">
        <v>44003.0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65955</v>
      </c>
      <c r="D16" s="99">
        <v>38840.0</v>
      </c>
      <c r="E16" s="99">
        <v>27115.0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47508</v>
      </c>
      <c r="D20" s="99">
        <v>27977.0</v>
      </c>
      <c r="E20" s="99">
        <v>19531.0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47124</v>
      </c>
      <c r="D21" s="99">
        <v>27751.0</v>
      </c>
      <c r="E21" s="99">
        <v>19373.0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6774</v>
      </c>
      <c r="D22" s="99">
        <v>5150.0</v>
      </c>
      <c r="E22" s="99">
        <v>1624.0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54600</v>
      </c>
      <c r="D25" s="99">
        <v>45909.0</v>
      </c>
      <c r="E25" s="99">
        <v>8691.0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100</v>
      </c>
      <c r="D26" s="99">
        <v>76.0</v>
      </c>
      <c r="E26" s="99">
        <v>24.0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4165</v>
      </c>
      <c r="D31" s="99">
        <v>4043.0</v>
      </c>
      <c r="E31" s="99">
        <v>122.0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25343</v>
      </c>
      <c r="D32" s="99">
        <v>25343.0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74055</v>
      </c>
      <c r="D34" s="99">
        <v>56298.0</v>
      </c>
      <c r="E34" s="99">
        <v>17757.0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62353</v>
      </c>
      <c r="D35" s="99">
        <v>47893.0</v>
      </c>
      <c r="E35" s="99">
        <v>14460.0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18235</v>
      </c>
      <c r="D36" s="99">
        <v>13863.0</v>
      </c>
      <c r="E36" s="99">
        <v>4372.0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3022</v>
      </c>
      <c r="D37" s="99">
        <v>2297.0</v>
      </c>
      <c r="E37" s="99">
        <v>725.0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12179480</v>
      </c>
      <c r="D40" s="104">
        <f t="shared" si="2"/>
        <v>11939867</v>
      </c>
      <c r="E40" s="104">
        <f t="shared" si="2"/>
        <v>239613</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HEALTHCARE FOUNDATION OF WILSON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808449.0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283816.0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8604.0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102292.0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102292.0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1.44972724E8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2.1194089E7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1808345.0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169076027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204508.0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175189.0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893432.0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1273129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1.67797875E8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76">
        <v>68038.0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167865913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169139042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