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<sst xmlns="http://schemas.openxmlformats.org/spreadsheetml/2006/main" count="872" uniqueCount="250">
  <si>
    <t>LUPUS RESEARCH ALLIANCE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</si>
  <si>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</si>
  <si>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</si>
  <si>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</si>
  <si>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</si>
  <si>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</si>
  <si>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</si>
  <si>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</si>
  <si>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</si>
  <si>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</si>
  <si>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</si>
  <si>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</si>
  <si>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</si>
  <si>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</si>
  <si>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</si>
  <si>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</si>
  <si>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</si>
  <si>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</si>
  <si>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</si>
  <si>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</si>
  <si>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</si>
  <si>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</si>
  <si>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</si>
  <si>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</si>
  <si>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</si>
  <si>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</si>
  <si>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</si>
  <si>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</si>
  <si>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</si>
  <si>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</si>
  <si>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</si>
  <si>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</si>
  <si>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</si>
  <si>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</si>
  <si>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</si>
  <si>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</si>
  <si>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</si>
  <si>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</si>
  <si>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</si>
  <si>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</si>
  <si>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</si>
  <si>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</si>
  <si>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</si>
  <si>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</si>
  <si>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</si>
  <si>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</si>
  <si>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</si>
  <si>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</si>
  <si>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</si>
  <si>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</si>
  <si>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</si>
  <si>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</si>
  <si>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</si>
  <si>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</si>
  <si>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</si>
  <si>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</si>
  <si>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</si>
  <si>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</si>
  <si>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</si>
  <si>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</si>
  <si>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</si>
  <si>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</si>
  <si>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</si>
  <si>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</si>
  <si>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LUCIN CONSULTING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</si>
  <si>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</si>
  <si>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</si>
  <si>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</si>
  <si>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</si>
  <si>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</si>
  <si>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</si>
  <si>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</si>
  <si>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</si>
  <si>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</si>
  <si>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</si>
  <si>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</si>
  <si>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</si>
  <si>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</si>
  <si>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</si>
  <si>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</si>
  <si>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</si>
  <si>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</si>
  <si>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</si>
  <si>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</si>
  <si>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</si>
  <si>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</si>
  <si>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</si>
  <si>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</si>
  <si>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</si>
  <si>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</si>
  <si>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</si>
  <si>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</si>
  <si>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</si>
  <si>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</si>
  <si>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</si>
  <si>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</si>
  <si>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</si>
  <si>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SUBLET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</si>
  <si>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</si>
  <si>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</si>
  <si>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</si>
  <si>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</si>
  <si>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</si>
  <si>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</si>
  <si>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</si>
  <si>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</si>
  <si>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</si>
  <si>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</si>
  <si>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</si>
  <si>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</si>
  <si>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</si>
  <si>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</si>
  <si>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</si>
  <si>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</si>
  <si>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</si>
  <si>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</si>
  <si>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</si>
  <si>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</si>
  <si>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</si>
  <si>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</si>
  <si>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</si>
  <si>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</si>
  <si>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</si>
  <si>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</si>
  <si>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</si>
  <si>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</si>
  <si>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</si>
  <si>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</si>
  <si>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</si>
  <si>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</si>
  <si>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</si>
  <si>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</si>
  <si>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</si>
  <si>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</si>
  <si>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</si>
  <si>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PRINTING &amp; PUBLICATIONS</t>
  </si>
  <si>
    <t>CLINICAL STUDIES</t>
  </si>
  <si>
    <t>POSTAGE, SHIPPING &amp; DEL</t>
  </si>
  <si>
    <t>DATA PROCESSING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</si>
  <si>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</si>
  <si>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</si>
  <si>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</si>
  <si>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</si>
  <si>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</si>
  <si>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</si>
  <si>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</si>
  <si>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</si>
  <si>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</si>
  <si>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</si>
  <si>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</si>
  <si>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</si>
  <si>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</si>
  <si>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</si>
  <si>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</si>
  <si>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</si>
  <si>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</si>
  <si>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</si>
  <si>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</si>
  <si>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</si>
  <si>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</si>
  <si>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</si>
  <si>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</si>
  <si>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</si>
  <si>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</si>
  <si>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</si>
  <si>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</si>
  <si>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</si>
  <si>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</si>
  <si>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</si>
  <si>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</si>
  <si>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</si>
  <si>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</si>
  <si>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</si>
  <si>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</si>
  <si>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</si>
  <si>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</si>
  <si>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</si>
  <si>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</si>
  <si>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</si>
  <si>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</si>
  <si>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</si>
  <si>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</si>
  <si>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</si>
  <si>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</si>
  <si>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</si>
  <si>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</si>
  <si>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</si>
  <si>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</si>
  <si>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</si>
  <si>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</si>
  <si>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</si>
  <si>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</si>
  <si>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</si>
  <si>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</si>
  <si>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</si>
  <si>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</si>
  <si>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</si>
  <si>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</si>
  <si>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</si>
  <si>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</si>
  <si>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</si>
  <si>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</si>
  <si>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</si>
  <si>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</si>
  <si>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</si>
  <si>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</si>
  <si>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</si>
  <si>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</si>
  <si>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</si>
  <si>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</si>
  <si>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</si>
  <si>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</si>
  <si>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</si>
  <si>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</si>
  <si>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</si>
  <si>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</si>
  <si>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</si>
  <si>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</si>
  <si>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</si>
  <si>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</si>
  <si>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</si>
  <si>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</si>
  <si>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</si>
  <si>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</si>
  <si>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</si>
  <si>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</si>
  <si>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</si>
  <si>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</si>
  <si>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</si>
  <si>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</si>
  <si>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</si>
  <si>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</si>
  <si>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</si>
  <si>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</si>
  <si>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</si>
  <si>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</si>
  <si>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</si>
  <si>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</si>
  <si>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</si>
  <si>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</si>
  <si>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</si>
  <si>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</si>
  <si>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PROFESSIONAL DEVELOPMEN</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</si>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</sst>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LUPUS RESEARCH ALLIANCE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35405251</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107185</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35298066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2941505.5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4574120</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1.555026839</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47936256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35405251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2950437.583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16.24716831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81768889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35405251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2950437.583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27.71415652</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29.26918336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36400064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50861497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0.7156703233</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7109522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1947818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9057340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35405251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0.2558191156</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1452852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7109522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0.204352979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240</v>
      </c>
      <c r="D41" s="75">
        <f>'Expenses 2023'!D40</f>
        <v>28218305</v>
      </c>
      <c r="E41" s="164">
        <f t="shared" ref="E41:E44" si="1">D41/$D$44</f>
        <v>0.7970090369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3468449</v>
      </c>
      <c r="E42" s="164">
        <f t="shared" si="1"/>
        <v>0.09796425395</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3718497</v>
      </c>
      <c r="E43" s="164">
        <f t="shared" si="1"/>
        <v>0.1050267092</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35405251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41038661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3718497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11.03635716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27326645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32899674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0.8306053428</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111947130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LUPUS RESEARCH ALLIANCE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3788150.0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7384454.0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166624.0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11172604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1874491.0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1874491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1867297.0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1.5276526E7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1.2206001E7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3070525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3070525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692418.0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692418.0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570065.0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570065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18554982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LUPUS RESEARCH ALLIANCE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12646443</v>
      </c>
      <c r="D3" s="99">
        <v>1.2646443E7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2844659</v>
      </c>
      <c r="D5" s="99">
        <v>2844659.0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2482569</v>
      </c>
      <c r="D7" s="99">
        <v>1462319.0</v>
      </c>
      <c r="E7" s="99">
        <v>485262.0</v>
      </c>
      <c r="F7" s="99">
        <v>534988.0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6266791</v>
      </c>
      <c r="D9" s="99">
        <v>3994959.0</v>
      </c>
      <c r="E9" s="99">
        <v>1016399.0</v>
      </c>
      <c r="F9" s="99">
        <v>1255433.0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431227</v>
      </c>
      <c r="D10" s="99">
        <v>278018.0</v>
      </c>
      <c r="E10" s="99">
        <v>65163.0</v>
      </c>
      <c r="F10" s="99">
        <v>88046.0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1467433</v>
      </c>
      <c r="D11" s="99">
        <v>932484.0</v>
      </c>
      <c r="E11" s="99">
        <v>234951.0</v>
      </c>
      <c r="F11" s="99">
        <v>299998.0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639210</v>
      </c>
      <c r="D12" s="99">
        <v>400273.0</v>
      </c>
      <c r="E12" s="99">
        <v>108162.0</v>
      </c>
      <c r="F12" s="99">
        <v>130775.0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251042</v>
      </c>
      <c r="D15" s="99">
        <v>197306.0</v>
      </c>
      <c r="E15" s="99">
        <v>40970.0</v>
      </c>
      <c r="F15" s="99">
        <v>12766.0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78240</v>
      </c>
      <c r="D16" s="99">
        <v>0.0</v>
      </c>
      <c r="E16" s="99">
        <v>78240.0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180399</v>
      </c>
      <c r="D17" s="99">
        <v>180399.0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75000</v>
      </c>
      <c r="D18" s="99">
        <v>0.0</v>
      </c>
      <c r="E18" s="99">
        <v>0.0</v>
      </c>
      <c r="F18" s="99">
        <v>75000.0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173130</v>
      </c>
      <c r="D19" s="99">
        <v>0.0</v>
      </c>
      <c r="E19" s="99">
        <v>173130.0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2655114</v>
      </c>
      <c r="D20" s="99">
        <v>1432005.0</v>
      </c>
      <c r="E20" s="99">
        <v>440411.0</v>
      </c>
      <c r="F20" s="99">
        <v>782698.0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175477</v>
      </c>
      <c r="D22" s="99">
        <v>115012.0</v>
      </c>
      <c r="E22" s="99">
        <v>41102.0</v>
      </c>
      <c r="F22" s="99">
        <v>19363.0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2267826</v>
      </c>
      <c r="D23" s="99">
        <v>1933319.0</v>
      </c>
      <c r="E23" s="99">
        <v>188519.0</v>
      </c>
      <c r="F23" s="99">
        <v>145988.0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848409</v>
      </c>
      <c r="D25" s="99">
        <v>204189.0</v>
      </c>
      <c r="E25" s="99">
        <v>576376.0</v>
      </c>
      <c r="F25" s="99">
        <v>67844.0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692907</v>
      </c>
      <c r="D26" s="99">
        <v>436974.0</v>
      </c>
      <c r="E26" s="99">
        <v>163243.0</v>
      </c>
      <c r="F26" s="99">
        <v>92690.0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1535283</v>
      </c>
      <c r="D28" s="99">
        <v>1373398.0</v>
      </c>
      <c r="E28" s="99">
        <v>136533.0</v>
      </c>
      <c r="F28" s="99">
        <v>25352.0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115082</v>
      </c>
      <c r="D31" s="99">
        <v>71561.0</v>
      </c>
      <c r="E31" s="99">
        <v>19987.0</v>
      </c>
      <c r="F31" s="99">
        <v>23534.0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87160</v>
      </c>
      <c r="D32" s="99">
        <v>57290.0</v>
      </c>
      <c r="E32" s="99">
        <v>13636.0</v>
      </c>
      <c r="F32" s="99">
        <v>16234.0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136</v>
      </c>
      <c r="C34" s="98">
        <f t="shared" si="1"/>
        <v>1242977</v>
      </c>
      <c r="D34" s="99">
        <v>1242977.0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387425</v>
      </c>
      <c r="D35" s="99">
        <v>69209.0</v>
      </c>
      <c r="E35" s="99">
        <v>58664.0</v>
      </c>
      <c r="F35" s="99">
        <v>259552.0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188690</v>
      </c>
      <c r="D36" s="99">
        <v>12272.0</v>
      </c>
      <c r="E36" s="99">
        <v>10744.0</v>
      </c>
      <c r="F36" s="99">
        <v>165674.0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120458</v>
      </c>
      <c r="D37" s="99">
        <v>34649.0</v>
      </c>
      <c r="E37" s="99">
        <v>84833.0</v>
      </c>
      <c r="F37" s="99">
        <v>976.0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322481</v>
      </c>
      <c r="D38" s="99">
        <v>84613.0</v>
      </c>
      <c r="E38" s="99">
        <v>30481.0</v>
      </c>
      <c r="F38" s="99">
        <v>207387.0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38175432</v>
      </c>
      <c r="D40" s="103">
        <f t="shared" si="2"/>
        <v>30004328</v>
      </c>
      <c r="E40" s="103">
        <f t="shared" si="2"/>
        <v>3966806</v>
      </c>
      <c r="F40" s="103">
        <f t="shared" si="2"/>
        <v>4204298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LUPUS RESEARCH ALLIANCE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3033725.0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259307.0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1.3309587E7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281210.0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635827.0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1074232.0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892185.0</v>
      </c>
      <c r="E12" s="108">
        <f>D11-D12</f>
        <v>182047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7.3055389E7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598131.0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1899193.0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93254416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2313310.0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3.2647877E7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2580654.0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37541841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3.4833646E7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2.0878929E7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55712575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93254416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LUPUS RESEARCH ALLIANCE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38175432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115082</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38060350</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3171695.833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3293032</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1.038255928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34833646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38175432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3181286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10.9495487</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73653520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38175432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3181286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23.1521215</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24.19037743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7384454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18554982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0.3979768884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8749360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2537870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11287230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38175432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0.2956673811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1898660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8749360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0.2170055867</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2024'!D40</f>
        <v>30004328</v>
      </c>
      <c r="E41" s="164">
        <f t="shared" ref="E41:E44" si="1">D41/$D$44</f>
        <v>0.7859590954</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3966806</v>
      </c>
      <c r="E42" s="164">
        <f t="shared" si="1"/>
        <v>0.1039099178</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4204298</v>
      </c>
      <c r="E43" s="164">
        <f t="shared" si="1"/>
        <v>0.1101309869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38175432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11172604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4204298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2.657424379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17519656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34961187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0.5011173105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93254416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LUPUS RESEARCH ALLIANCE</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182</v>
      </c>
      <c r="D5" s="176">
        <f>'Ratios 2022'!D8</f>
        <v>2.218280031</v>
      </c>
      <c r="E5" s="176">
        <f>'Ratios 2023'!D8</f>
        <v>1.555026839</v>
      </c>
      <c r="F5" s="176">
        <f>'Ratios 2024'!D8</f>
        <v>1.038255928</v>
      </c>
      <c r="G5" s="176">
        <f>average(D5:F5)</f>
        <v>1.603854266</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190</v>
      </c>
      <c r="D10" s="148">
        <f>'Ratios 2022'!D14</f>
        <v>22.66729598</v>
      </c>
      <c r="E10" s="148">
        <f>'Ratios 2023'!D14</f>
        <v>16.24716831</v>
      </c>
      <c r="F10" s="148">
        <f>'Ratios 2024'!D14</f>
        <v>10.9495487</v>
      </c>
      <c r="G10" s="176">
        <f>average(D10:F10)</f>
        <v>16.62133766</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32.19402479</v>
      </c>
      <c r="E15" s="179">
        <f>'Ratios 2023'!D20</f>
        <v>27.71415652</v>
      </c>
      <c r="F15" s="179">
        <f>'Ratios 2024'!D20</f>
        <v>23.1521215</v>
      </c>
      <c r="G15" s="176">
        <f>average(D15:F15)</f>
        <v>27.6867676</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0.567189326</v>
      </c>
      <c r="E20" s="162">
        <f>'Ratios 2023'!D26</f>
        <v>0.7156703233</v>
      </c>
      <c r="F20" s="162">
        <f>'Ratios 2024'!D26</f>
        <v>0.3979768884</v>
      </c>
      <c r="G20" s="180">
        <f>average(D20:F20)</f>
        <v>0.5602788459</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0.2326804365</v>
      </c>
      <c r="E25" s="162">
        <f>'Ratios 2023'!D33</f>
        <v>0.2558191156</v>
      </c>
      <c r="F25" s="162">
        <f>'Ratios 2024'!D33</f>
        <v>0.2956673811</v>
      </c>
      <c r="G25" s="180">
        <f>average(D25:F25)</f>
        <v>0.2613889777</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0.2058158821</v>
      </c>
      <c r="E30" s="162">
        <f>'Ratios 2023'!D38</f>
        <v>0.204352979</v>
      </c>
      <c r="F30" s="162">
        <f>'Ratios 2024'!D38</f>
        <v>0.2170055867</v>
      </c>
      <c r="G30" s="180">
        <f>average(D30:F30)</f>
        <v>0.2090581493</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0.8116373285</v>
      </c>
      <c r="E35" s="162">
        <f>'Ratios 2023'!E41</f>
        <v>0.7970090369</v>
      </c>
      <c r="F35" s="162">
        <f>'Ratios 2024'!E41</f>
        <v>0.7859590954</v>
      </c>
      <c r="G35" s="180">
        <f t="shared" ref="G35:G37" si="1">average(D35:F35)</f>
        <v>0.7982018202</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0.09338320886</v>
      </c>
      <c r="E36" s="162">
        <f>'Ratios 2023'!E42</f>
        <v>0.09796425395</v>
      </c>
      <c r="F36" s="162">
        <f>'Ratios 2024'!E42</f>
        <v>0.1039099178</v>
      </c>
      <c r="G36" s="180">
        <f t="shared" si="1"/>
        <v>0.09841912686</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0.09497946264</v>
      </c>
      <c r="E37" s="162">
        <f>'Ratios 2023'!E43</f>
        <v>0.1050267092</v>
      </c>
      <c r="F37" s="162">
        <f>'Ratios 2024'!E43</f>
        <v>0.1101309869</v>
      </c>
      <c r="G37" s="180">
        <f t="shared" si="1"/>
        <v>0.1033790529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5.976065561</v>
      </c>
      <c r="E42" s="165">
        <f>'Ratios 2023'!D49</f>
        <v>11.03635716</v>
      </c>
      <c r="F42" s="165">
        <f>'Ratios 2024'!D49</f>
        <v>2.657424379</v>
      </c>
      <c r="G42" s="182">
        <f>average(D42:F42)</f>
        <v>6.556615701</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0.2808273232</v>
      </c>
      <c r="E47" s="148">
        <f>'Ratios 2023'!D54</f>
        <v>0.8306053428</v>
      </c>
      <c r="F47" s="148">
        <f>'Ratios 2024'!D54</f>
        <v>0.5011173105</v>
      </c>
      <c r="G47" s="176">
        <f>average(D47:F47)</f>
        <v>0.5375166588</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LUPUS RESEARCH ALLIANCE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LUPUS RESEARCH ALLIANCE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5206305.0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294339.0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1.2874909E7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270634.0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18375553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1232995.0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1232995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2017764.0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1.0028182E7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9593141.0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435041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435041</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548712.0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548712.0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638138.0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638138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22699491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LUPUS RESEARCH ALLIANCE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10484183</v>
      </c>
      <c r="D3" s="99">
        <v>1.0484183E7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82232</v>
      </c>
      <c r="D4" s="99">
        <v>82232.0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6810864</v>
      </c>
      <c r="D5" s="99">
        <v>6810864.0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1882737</v>
      </c>
      <c r="D7" s="99">
        <v>1029989.0</v>
      </c>
      <c r="E7" s="99">
        <v>399334.0</v>
      </c>
      <c r="F7" s="99">
        <v>453414.0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4026530</v>
      </c>
      <c r="D9" s="99">
        <v>2278712.0</v>
      </c>
      <c r="E9" s="99">
        <v>773852.0</v>
      </c>
      <c r="F9" s="99">
        <v>973966.0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290856</v>
      </c>
      <c r="D10" s="99">
        <v>165951.0</v>
      </c>
      <c r="E10" s="99">
        <v>53041.0</v>
      </c>
      <c r="F10" s="99">
        <v>71864.0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925365</v>
      </c>
      <c r="D11" s="99">
        <v>521636.0</v>
      </c>
      <c r="E11" s="99">
        <v>178554.0</v>
      </c>
      <c r="F11" s="99">
        <v>225175.0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407291</v>
      </c>
      <c r="D12" s="99">
        <v>228427.0</v>
      </c>
      <c r="E12" s="99">
        <v>80297.0</v>
      </c>
      <c r="F12" s="99">
        <v>98567.0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171318</v>
      </c>
      <c r="D15" s="99">
        <v>112851.0</v>
      </c>
      <c r="E15" s="99">
        <v>42810.0</v>
      </c>
      <c r="F15" s="99">
        <v>15657.0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66298</v>
      </c>
      <c r="D16" s="99">
        <v>0.0</v>
      </c>
      <c r="E16" s="99">
        <v>66298.0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126919</v>
      </c>
      <c r="D17" s="99">
        <v>126919.0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65000</v>
      </c>
      <c r="D18" s="99">
        <v>0.0</v>
      </c>
      <c r="E18" s="99">
        <v>0.0</v>
      </c>
      <c r="F18" s="99">
        <v>65000.0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226555</v>
      </c>
      <c r="D19" s="99">
        <v>0.0</v>
      </c>
      <c r="E19" s="99">
        <v>226555.0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2333191</v>
      </c>
      <c r="D20" s="99">
        <v>1536431.0</v>
      </c>
      <c r="E20" s="99">
        <v>630989.0</v>
      </c>
      <c r="F20" s="99">
        <v>165771.0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120275</v>
      </c>
      <c r="D22" s="99">
        <v>54327.0</v>
      </c>
      <c r="E22" s="99">
        <v>44173.0</v>
      </c>
      <c r="F22" s="99">
        <v>21775.0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847284</v>
      </c>
      <c r="D23" s="99">
        <v>599362.0</v>
      </c>
      <c r="E23" s="99">
        <v>154177.0</v>
      </c>
      <c r="F23" s="99">
        <v>93745.0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948653</v>
      </c>
      <c r="D25" s="99">
        <v>577204.0</v>
      </c>
      <c r="E25" s="99">
        <v>166752.0</v>
      </c>
      <c r="F25" s="99">
        <v>204697.0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427290</v>
      </c>
      <c r="D26" s="99">
        <v>293239.0</v>
      </c>
      <c r="E26" s="99">
        <v>96720.0</v>
      </c>
      <c r="F26" s="99">
        <v>37331.0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984350</v>
      </c>
      <c r="D28" s="99">
        <v>941068.0</v>
      </c>
      <c r="E28" s="99">
        <v>10249.0</v>
      </c>
      <c r="F28" s="99">
        <v>33033.0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115500</v>
      </c>
      <c r="D31" s="99">
        <v>64777.0</v>
      </c>
      <c r="E31" s="99">
        <v>22772.0</v>
      </c>
      <c r="F31" s="99">
        <v>27951.0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56333</v>
      </c>
      <c r="D32" s="99">
        <v>32198.0</v>
      </c>
      <c r="E32" s="99">
        <v>10835.0</v>
      </c>
      <c r="F32" s="99">
        <v>13300.0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308530</v>
      </c>
      <c r="D34" s="99">
        <v>36965.0</v>
      </c>
      <c r="E34" s="99">
        <v>12470.0</v>
      </c>
      <c r="F34" s="99">
        <v>259095.0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197416</v>
      </c>
      <c r="D35" s="99">
        <v>197416.0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134996</v>
      </c>
      <c r="D36" s="99">
        <v>7967.0</v>
      </c>
      <c r="E36" s="99">
        <v>21460.0</v>
      </c>
      <c r="F36" s="99">
        <v>105569.0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127051</v>
      </c>
      <c r="D37" s="99">
        <v>32997.0</v>
      </c>
      <c r="E37" s="99">
        <v>12835.0</v>
      </c>
      <c r="F37" s="99">
        <v>81219.0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206908</v>
      </c>
      <c r="D38" s="99">
        <v>60171.0</v>
      </c>
      <c r="E38" s="99">
        <v>19008.0</v>
      </c>
      <c r="F38" s="99">
        <v>127729.0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32373925</v>
      </c>
      <c r="D40" s="103">
        <f t="shared" si="2"/>
        <v>26275886</v>
      </c>
      <c r="E40" s="103">
        <f t="shared" si="2"/>
        <v>3023181</v>
      </c>
      <c r="F40" s="103">
        <f t="shared" si="2"/>
        <v>3074858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LUPUS RESEARCH ALLIANCE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5098361.0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864824.0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1416005.0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626727.0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567776.0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1114140.0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884288.0</v>
      </c>
      <c r="E12" s="108">
        <f>D11-D12</f>
        <v>229852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8.5820065E7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1033847.0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3249835.0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98907292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878056.0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2.9652068E7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4845583.0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35375707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6.1152445E7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2379140.0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63531585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98907292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LUPUS RESEARCH ALLIANCE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32373925</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115500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32258425</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2688202.083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5963185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2.218280031</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61152445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32373925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2697827.083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22.66729598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86853912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32373925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2697827.083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32.19402479</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34.41230482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12874909</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22699491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0.567189326</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5909267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1623512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7532779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32373925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0.2326804365</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1216221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5909267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0.2058158821</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26275886</v>
      </c>
      <c r="E41" s="164">
        <f t="shared" ref="E41:E44" si="1">D41/$D$44</f>
        <v>0.8116373285</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3023181</v>
      </c>
      <c r="E42" s="164">
        <f t="shared" si="1"/>
        <v>0.09338320886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3074858</v>
      </c>
      <c r="E43" s="164">
        <f t="shared" si="1"/>
        <v>0.09497946264</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32373925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18375553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3074858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5.976065561</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8573693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30530124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0.2808273232</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98907292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LUPUS RESEARCH ALLIANCE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4303717.0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334880.0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3.6400064E7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109513.0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41038661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1197560.0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1197560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1929526.0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1.1008109E7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4874232.0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6133877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6133877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504285.0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504285.0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561873.0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561873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50861497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LUPUS RESEARCH ALLIANCE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14585339</v>
      </c>
      <c r="D3" s="99">
        <v>1.4585339E7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123168</v>
      </c>
      <c r="D4" s="99">
        <v>123168.0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1899459</v>
      </c>
      <c r="D5" s="99">
        <v>1899459.0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2313770</v>
      </c>
      <c r="D7" s="99">
        <v>1322488.0</v>
      </c>
      <c r="E7" s="99">
        <v>492698.0</v>
      </c>
      <c r="F7" s="99">
        <v>498584.0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4795752</v>
      </c>
      <c r="D9" s="99">
        <v>2909628.0</v>
      </c>
      <c r="E9" s="99">
        <v>943331.0</v>
      </c>
      <c r="F9" s="99">
        <v>942793.0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312283</v>
      </c>
      <c r="D10" s="99">
        <v>192072.0</v>
      </c>
      <c r="E10" s="99">
        <v>57477.0</v>
      </c>
      <c r="F10" s="99">
        <v>62734.0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1140569</v>
      </c>
      <c r="D11" s="99">
        <v>685495.0</v>
      </c>
      <c r="E11" s="99">
        <v>228652.0</v>
      </c>
      <c r="F11" s="99">
        <v>226422.0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494966</v>
      </c>
      <c r="D12" s="99">
        <v>295376.0</v>
      </c>
      <c r="E12" s="99">
        <v>99553.0</v>
      </c>
      <c r="F12" s="99">
        <v>100037.0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200125</v>
      </c>
      <c r="D15" s="99">
        <v>112170.0</v>
      </c>
      <c r="E15" s="99">
        <v>36747.0</v>
      </c>
      <c r="F15" s="99">
        <v>51208.0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66669</v>
      </c>
      <c r="D16" s="99">
        <v>0.0</v>
      </c>
      <c r="E16" s="99">
        <v>66669.0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122617</v>
      </c>
      <c r="D17" s="99">
        <v>122617.0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72500</v>
      </c>
      <c r="D18" s="99">
        <v>0.0</v>
      </c>
      <c r="E18" s="99">
        <v>0.0</v>
      </c>
      <c r="F18" s="99">
        <v>72500.0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253159</v>
      </c>
      <c r="D19" s="99">
        <v>0.0</v>
      </c>
      <c r="E19" s="99">
        <v>253159.0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2856588</v>
      </c>
      <c r="D20" s="99">
        <v>1587861.0</v>
      </c>
      <c r="E20" s="99">
        <v>560351.0</v>
      </c>
      <c r="F20" s="99">
        <v>708376.0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161707</v>
      </c>
      <c r="D22" s="99">
        <v>86477.0</v>
      </c>
      <c r="E22" s="99">
        <v>51702.0</v>
      </c>
      <c r="F22" s="99">
        <v>23528.0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2021296</v>
      </c>
      <c r="D23" s="99">
        <v>1719031.0</v>
      </c>
      <c r="E23" s="99">
        <v>178274.0</v>
      </c>
      <c r="F23" s="99">
        <v>123991.0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864336</v>
      </c>
      <c r="D25" s="99">
        <v>515800.0</v>
      </c>
      <c r="E25" s="99">
        <v>173845.0</v>
      </c>
      <c r="F25" s="99">
        <v>174691.0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577630</v>
      </c>
      <c r="D26" s="99">
        <v>378293.0</v>
      </c>
      <c r="E26" s="99">
        <v>141483.0</v>
      </c>
      <c r="F26" s="99">
        <v>57854.0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1247157</v>
      </c>
      <c r="D28" s="99">
        <v>1152729.0</v>
      </c>
      <c r="E28" s="99">
        <v>65370.0</v>
      </c>
      <c r="F28" s="99">
        <v>29058.0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107185</v>
      </c>
      <c r="D31" s="99">
        <v>64105.0</v>
      </c>
      <c r="E31" s="99">
        <v>21613.0</v>
      </c>
      <c r="F31" s="99">
        <v>21467.0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76177</v>
      </c>
      <c r="D32" s="99">
        <v>49444.0</v>
      </c>
      <c r="E32" s="99">
        <v>13334.0</v>
      </c>
      <c r="F32" s="99">
        <v>13399.0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356286</v>
      </c>
      <c r="D34" s="99">
        <v>50184.0</v>
      </c>
      <c r="E34" s="99">
        <v>30018.0</v>
      </c>
      <c r="F34" s="99">
        <v>276084.0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283506</v>
      </c>
      <c r="D35" s="99">
        <v>283506.0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160149</v>
      </c>
      <c r="D36" s="99">
        <v>4339.0</v>
      </c>
      <c r="E36" s="99">
        <v>25963.0</v>
      </c>
      <c r="F36" s="99">
        <v>129847.0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134072</v>
      </c>
      <c r="D37" s="99">
        <v>33633.0</v>
      </c>
      <c r="E37" s="99">
        <v>10626.0</v>
      </c>
      <c r="F37" s="99">
        <v>89813.0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178786</v>
      </c>
      <c r="D38" s="99">
        <v>45091.0</v>
      </c>
      <c r="E38" s="99">
        <v>17584.0</v>
      </c>
      <c r="F38" s="99">
        <v>116111.0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35405251</v>
      </c>
      <c r="D40" s="103">
        <f t="shared" si="2"/>
        <v>28218305</v>
      </c>
      <c r="E40" s="103">
        <f t="shared" si="2"/>
        <v>3468449</v>
      </c>
      <c r="F40" s="103">
        <f t="shared" si="2"/>
        <v>3718497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LUPUS RESEARCH ALLIANCE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4319024.0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255096.0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2.1589284E7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336389.0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826852.0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1039848.0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777103.0</v>
      </c>
      <c r="E12" s="108">
        <f>D11-D12</f>
        <v>262745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8.0913435E7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855454.0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2588851.0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111947130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1362369.0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3.1537305E7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3733812.0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36633486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4.7936256E7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2.7377388E7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75313644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111947130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