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<sst xmlns="http://schemas.openxmlformats.org/spreadsheetml/2006/main" count="879" uniqueCount="254">
  <si>
    <t>UNITY HEALTH CARE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</si>
  <si>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</si>
  <si>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</si>
  <si>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</si>
  <si>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</si>
  <si>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</si>
  <si>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</si>
  <si>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</si>
  <si>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</si>
  <si>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</si>
  <si>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</si>
  <si>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</si>
  <si>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</si>
  <si>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</si>
  <si>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</si>
  <si>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</si>
  <si>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</si>
  <si>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</si>
  <si>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</si>
  <si>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</si>
  <si>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</si>
  <si>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</si>
  <si>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</si>
  <si>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</si>
  <si>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</si>
  <si>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</si>
  <si>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</si>
  <si>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</si>
  <si>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</si>
  <si>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</si>
  <si>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</si>
  <si>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</si>
  <si>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</si>
  <si>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</si>
  <si>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</si>
  <si>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</si>
  <si>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</si>
  <si>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</si>
  <si>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</si>
  <si>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</si>
  <si>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</si>
  <si>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</si>
  <si>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</si>
  <si>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</si>
  <si>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</si>
  <si>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</si>
  <si>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</si>
  <si>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</si>
  <si>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</si>
  <si>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</si>
  <si>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</si>
  <si>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</si>
  <si>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</si>
  <si>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</si>
  <si>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</si>
  <si>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</si>
  <si>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</si>
  <si>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</si>
  <si>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</si>
  <si>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</si>
  <si>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</si>
  <si>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</si>
  <si>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</si>
  <si>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</si>
  <si>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PATIENT SERVICES</t>
  </si>
  <si>
    <t>340B PROGRAM REVENUE</t>
  </si>
  <si>
    <t>DOC CONTRACT</t>
  </si>
  <si>
    <t>HEALTHCARE CONTRACT SERVICES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</si>
  <si>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</si>
  <si>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</si>
  <si>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</si>
  <si>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</si>
  <si>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</si>
  <si>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</si>
  <si>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</si>
  <si>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</si>
  <si>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</si>
  <si>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</si>
  <si>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</si>
  <si>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</si>
  <si>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</si>
  <si>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</si>
  <si>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</si>
  <si>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</si>
  <si>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</si>
  <si>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</si>
  <si>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</si>
  <si>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</si>
  <si>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</si>
  <si>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</si>
  <si>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</si>
  <si>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</si>
  <si>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</si>
  <si>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</si>
  <si>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</si>
  <si>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</si>
  <si>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</si>
  <si>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</si>
  <si>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</si>
  <si>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</si>
  <si>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</si>
  <si>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</si>
  <si>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</si>
  <si>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</si>
  <si>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</si>
  <si>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</si>
  <si>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</si>
  <si>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</si>
  <si>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</si>
  <si>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</si>
  <si>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</si>
  <si>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</si>
  <si>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</si>
  <si>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</si>
  <si>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</si>
  <si>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</si>
  <si>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</si>
  <si>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</si>
  <si>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</si>
  <si>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</si>
  <si>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</si>
  <si>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</si>
  <si>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</si>
  <si>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</si>
  <si>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</si>
  <si>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</si>
  <si>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</si>
  <si>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</si>
  <si>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</si>
  <si>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</si>
  <si>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</si>
  <si>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</si>
  <si>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</si>
  <si>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</si>
  <si>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</si>
  <si>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</si>
  <si>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</si>
  <si>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</si>
  <si>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304B PHARMACY</t>
  </si>
  <si>
    <t>MEDICAL, DENTAL, DRUGS</t>
  </si>
  <si>
    <t xml:space="preserve"> EQUIPMENT &amp; MATERIALS</t>
  </si>
  <si>
    <t>TRAINING &amp; DEVELOPMENT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</si>
  <si>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</si>
  <si>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</si>
  <si>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</si>
  <si>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</si>
  <si>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</si>
  <si>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</si>
  <si>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</si>
  <si>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</si>
  <si>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</si>
  <si>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</si>
  <si>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</si>
  <si>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</si>
  <si>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</si>
  <si>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</si>
  <si>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</si>
  <si>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</si>
  <si>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</si>
  <si>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</si>
  <si>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</si>
  <si>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</si>
  <si>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</si>
  <si>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</si>
  <si>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</si>
  <si>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</si>
  <si>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</si>
  <si>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</si>
  <si>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</si>
  <si>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</si>
  <si>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</si>
  <si>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</si>
  <si>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</si>
  <si>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</si>
  <si>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</si>
  <si>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</si>
  <si>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</si>
  <si>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</si>
  <si>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</si>
  <si>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</si>
  <si>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</si>
  <si>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</si>
  <si>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</si>
  <si>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</si>
  <si>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</si>
  <si>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</si>
  <si>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</si>
  <si>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</si>
  <si>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</si>
  <si>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</si>
  <si>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</si>
  <si>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</si>
  <si>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</si>
  <si>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</si>
  <si>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</si>
  <si>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</si>
  <si>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</si>
  <si>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</si>
  <si>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</si>
  <si>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</si>
  <si>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</si>
  <si>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</si>
  <si>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</si>
  <si>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</si>
  <si>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</si>
  <si>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</si>
  <si>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</si>
  <si>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</si>
  <si>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</si>
  <si>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</si>
  <si>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</si>
  <si>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</si>
  <si>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</si>
  <si>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</si>
  <si>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</si>
  <si>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</si>
  <si>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</si>
  <si>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</si>
  <si>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</si>
  <si>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</si>
  <si>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</si>
  <si>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</si>
  <si>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</si>
  <si>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</si>
  <si>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</si>
  <si>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</si>
  <si>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</si>
  <si>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</si>
  <si>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</si>
  <si>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</si>
  <si>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</si>
  <si>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</si>
  <si>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</si>
  <si>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</si>
  <si>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</si>
  <si>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</si>
  <si>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</si>
  <si>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</si>
  <si>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</si>
  <si>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</si>
  <si>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</si>
  <si>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</si>
  <si>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</si>
  <si>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EQUIPMENT &amp; MATERIALS</t>
  </si>
  <si>
    <r>
      <rPr>
        <rFont val="Roboto"/>
        <b/>
        <color rgb="FF000000"/>
        <sz val="10.0"/>
      </rPr>
      <t xml:space="preserve">Program Expenses </t>
    </r>
    <r>
      <rPr>
        <rFont val="Roboto"/>
        <b/>
        <i/>
        <color rgb="FF000000"/>
        <sz val="10.0"/>
      </rPr>
      <t xml:space="preserve">(Program Efficiency Ratio) </t>
    </r>
  </si>
  <si>
    <t xml:space="preserve"> PATIENT SERVICES</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</si>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</sst>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7" xfId="0" applyAlignment="1" applyBorder="1" applyFont="1" applyNumberFormat="1">
      <alignment horizontal="center" readingOrder="0"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UNITY HEALTH CARE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2022'!C40</f>
        <v>161850717</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2022'!C31</f>
        <v>2206529</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159644188</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13303682.33</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2022'!E2+'Balance Sheet 2022'!E3</f>
        <v>12533786</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0.9421290802</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2022'!E30</f>
        <v>61679069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2022'!C40</f>
        <v>161850717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13487559.75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4.573033977</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2022'!C40</f>
        <v>161850717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13487559.75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0</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0.9421290802</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2022'!E2:E7,'Revenues 2022'!F10:F15)</f>
        <v>63973614</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2022'!F44</f>
        <v>165786221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0.3858801631</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2022'!C7:C9)</f>
        <v>80737679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2022'!C10:C12)</f>
        <v>13455770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94193449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2022'!C40</f>
        <v>161850717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0.5819773353</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2022'!C10:C11)</f>
        <v>7395014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2022'!C7:C9)</f>
        <v>80737679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0.0915930962</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244</v>
      </c>
      <c r="D41" s="75">
        <f>'Expenses 2022'!D40</f>
        <v>135505468</v>
      </c>
      <c r="E41" s="165">
        <f t="shared" ref="E41:E44" si="1">D41/$D$44</f>
        <v>0.837225009</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2022'!E40</f>
        <v>26345249</v>
      </c>
      <c r="E42" s="165">
        <f t="shared" si="1"/>
        <v>0.162774991</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161850717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2022'!F9</f>
        <v>32187809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t="str">
        <f>if(D48=0, "$0",D47/D48)</f>
        <v>$0</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2022'!E2:E10)</f>
        <v>47893257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2022'!E19:E22)</f>
        <v>17721059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2.702618224</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2022'!E25:E26)</f>
        <v>8115769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2022'!E18</f>
        <v>122001812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0.06652170871</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UNITY HEALTH CARE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552150.0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2.8922111E7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1148015.0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30622276</v>
      </c>
      <c r="G9" s="58"/>
      <c r="H9" s="58"/>
      <c r="I9" s="58"/>
      <c r="J9" s="58"/>
      <c r="K9" s="58"/>
      <c r="L9" s="58"/>
      <c r="M9" s="58"/>
      <c r="N9" s="58"/>
      <c r="O9" s="58"/>
      <c r="P9" s="58"/>
      <c r="Q9" s="58"/>
      <c r="R9" s="58"/>
      <c r="S9" s="58"/>
      <c r="T9" s="58"/>
      <c r="U9" s="58"/>
      <c r="V9" s="58"/>
      <c r="W9" s="58"/>
      <c r="X9" s="58"/>
      <c r="Y9" s="58"/>
      <c r="Z9" s="58"/>
    </row>
    <row r="10">
      <c r="A10" s="44" t="s">
        <v>62</v>
      </c>
      <c r="B10" s="59" t="s">
        <v>63</v>
      </c>
      <c r="C10" s="60" t="s">
        <v>245</v>
      </c>
      <c r="D10" s="15"/>
      <c r="E10" s="15"/>
      <c r="F10" s="48">
        <v>6.2963742E7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4.4243257E7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2.769956E7</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2159819.0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137066378</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82564.0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405982.0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405982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405982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299010.0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-299010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167878190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UNITY HEALTH CARE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760032</v>
      </c>
      <c r="D3" s="99">
        <v>760032.0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1508331</v>
      </c>
      <c r="D7" s="99">
        <v>708048.0</v>
      </c>
      <c r="E7" s="99">
        <v>800283.0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75716290</v>
      </c>
      <c r="D9" s="99">
        <v>6.422003E7</v>
      </c>
      <c r="E9" s="99">
        <v>1.149626E7</v>
      </c>
      <c r="F9" s="99">
        <v>0.0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209608</v>
      </c>
      <c r="D10" s="99">
        <v>176232.0</v>
      </c>
      <c r="E10" s="99">
        <v>33376.0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6609478</v>
      </c>
      <c r="D11" s="99">
        <v>5557045.0</v>
      </c>
      <c r="E11" s="99">
        <v>1052433.0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5838723</v>
      </c>
      <c r="D12" s="99">
        <v>4909018.0</v>
      </c>
      <c r="E12" s="99">
        <v>929705.0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722875</v>
      </c>
      <c r="D15" s="99">
        <v>0.0</v>
      </c>
      <c r="E15" s="99">
        <v>722875.0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391339</v>
      </c>
      <c r="D16" s="99">
        <v>0.0</v>
      </c>
      <c r="E16" s="99">
        <v>391339.0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13397913</v>
      </c>
      <c r="D20" s="99">
        <v>1.0843825E7</v>
      </c>
      <c r="E20" s="99">
        <v>2554088.0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2937</v>
      </c>
      <c r="D21" s="99">
        <v>0.0</v>
      </c>
      <c r="E21" s="99">
        <v>2937.0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2442816</v>
      </c>
      <c r="D22" s="99">
        <v>1036979.0</v>
      </c>
      <c r="E22" s="99">
        <v>1405837.0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3197818</v>
      </c>
      <c r="D23" s="99">
        <v>468714.0</v>
      </c>
      <c r="E23" s="99">
        <v>2729104.0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10112015</v>
      </c>
      <c r="D25" s="99">
        <v>8046696.0</v>
      </c>
      <c r="E25" s="99">
        <v>2065319.0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84933</v>
      </c>
      <c r="D26" s="99">
        <v>61182.0</v>
      </c>
      <c r="E26" s="99">
        <v>23751.0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79458</v>
      </c>
      <c r="D28" s="99">
        <v>42627.0</v>
      </c>
      <c r="E28" s="99">
        <v>36831.0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458644</v>
      </c>
      <c r="D29" s="99">
        <v>0.0</v>
      </c>
      <c r="E29" s="99">
        <v>458644.0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2097788</v>
      </c>
      <c r="D31" s="99">
        <v>1846966.0</v>
      </c>
      <c r="E31" s="99">
        <v>250822.0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1020225</v>
      </c>
      <c r="D32" s="99">
        <v>0.0</v>
      </c>
      <c r="E32" s="99">
        <v>1020225.0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138</v>
      </c>
      <c r="C34" s="98">
        <f t="shared" si="1"/>
        <v>34937553</v>
      </c>
      <c r="D34" s="99">
        <v>3.4937553E7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3012167</v>
      </c>
      <c r="D35" s="99">
        <v>3012167.0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243</v>
      </c>
      <c r="C36" s="98">
        <f t="shared" si="1"/>
        <v>2649867</v>
      </c>
      <c r="D36" s="99">
        <v>733769.0</v>
      </c>
      <c r="E36" s="99">
        <v>1916098.0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141</v>
      </c>
      <c r="C37" s="98">
        <f t="shared" si="1"/>
        <v>833647</v>
      </c>
      <c r="D37" s="99">
        <v>144525.0</v>
      </c>
      <c r="E37" s="99">
        <v>689122.0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1633271</v>
      </c>
      <c r="D38" s="99">
        <v>34500.0</v>
      </c>
      <c r="E38" s="99">
        <v>1598771.0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167717728</v>
      </c>
      <c r="D40" s="104">
        <f t="shared" si="2"/>
        <v>137539908</v>
      </c>
      <c r="E40" s="104">
        <f t="shared" si="2"/>
        <v>30177820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UNITY HEALTH CARE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1.8900682E7</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1.5110924E7</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1.8967593E7</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950709.0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618652.0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6.5588896E7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3.6838383E7</v>
      </c>
      <c r="E12" s="109">
        <f>D11-D12</f>
        <v>28750513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3.9664068E7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122963141</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1.9384264E7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435000.0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1392277.0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7896894.0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3.2015175E7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61123610</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6.1839531E7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61839531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122963141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UNITY HEALTH CARE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2023'!C40</f>
        <v>167717728</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2023'!C31</f>
        <v>2097788</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165619940</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13801661.67</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2023'!E2+'Balance Sheet 2023'!E3</f>
        <v>18900682</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1.369449741</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2023'!E30</f>
        <v>61839531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2023'!C40</f>
        <v>167717728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13976477.33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4.424543433</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2023'!C40</f>
        <v>167717728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13976477.33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0</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1.369449741</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2023'!E2:E7,'Revenues 2023'!F10:F15)</f>
        <v>62963742</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2023'!F44</f>
        <v>167878190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0.3750561166</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2023'!C7:C9)</f>
        <v>77224621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2023'!C10:C12)</f>
        <v>12657809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89882430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2023'!C40</f>
        <v>167717728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0.5359149034</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2023'!C10:C11)</f>
        <v>6819086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2023'!C7:C9)</f>
        <v>77224621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0.08830196784</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247</v>
      </c>
      <c r="D41" s="75">
        <f>'Expenses 2023'!D40</f>
        <v>137539908</v>
      </c>
      <c r="E41" s="165">
        <f t="shared" ref="E41:E44" si="1">D41/$D$44</f>
        <v>0.8200677987</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2023'!E40</f>
        <v>30177820</v>
      </c>
      <c r="E42" s="165">
        <f t="shared" si="1"/>
        <v>0.1799322013</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167717728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2023'!F9</f>
        <v>30622276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t="str">
        <f>if(D48=0, "$0",D47/D48)</f>
        <v>$0</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2023'!E2:E10)</f>
        <v>54548560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2023'!E19:E22)</f>
        <v>21211541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2.571645313</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2023'!E25:E26)</f>
        <v>7896894</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2023'!E18</f>
        <v>122963141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0.06422163533</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UNITY HEALTH CARE</v>
      </c>
      <c r="B1" s="2" t="s">
        <v>248</v>
      </c>
      <c r="C1" s="139"/>
      <c r="D1" s="139"/>
      <c r="E1" s="139"/>
      <c r="F1" s="140"/>
      <c r="G1" s="140"/>
      <c r="H1" s="140"/>
      <c r="I1" s="43"/>
      <c r="J1" s="43"/>
      <c r="K1" s="43"/>
      <c r="L1" s="43"/>
      <c r="M1" s="43"/>
      <c r="N1" s="43"/>
      <c r="O1" s="43"/>
      <c r="P1" s="43"/>
      <c r="Q1" s="43"/>
      <c r="R1" s="43"/>
      <c r="S1" s="43"/>
      <c r="T1" s="43"/>
      <c r="U1" s="43"/>
      <c r="V1" s="43"/>
      <c r="W1" s="43"/>
      <c r="X1" s="43"/>
      <c r="Y1" s="43"/>
    </row>
    <row r="2">
      <c r="A2" s="141" t="s">
        <v>185</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186</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9"/>
      <c r="B5" s="49"/>
      <c r="C5" s="148" t="s">
        <v>185</v>
      </c>
      <c r="D5" s="177">
        <f>'Ratios 2021'!D8</f>
        <v>0.5058135515</v>
      </c>
      <c r="E5" s="177">
        <f>'Ratios 2022'!D8</f>
        <v>0.9421290802</v>
      </c>
      <c r="F5" s="177">
        <f>'Ratios 2023'!D8</f>
        <v>1.369449741</v>
      </c>
      <c r="G5" s="177">
        <f>average(D5:F5)</f>
        <v>0.939130791</v>
      </c>
      <c r="H5" s="150" t="s">
        <v>192</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193</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194</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9"/>
      <c r="B10" s="49"/>
      <c r="C10" s="148" t="s">
        <v>193</v>
      </c>
      <c r="D10" s="149">
        <f>'Ratios 2021'!D14</f>
        <v>4.486502339</v>
      </c>
      <c r="E10" s="149">
        <f>'Ratios 2022'!D14</f>
        <v>4.573033977</v>
      </c>
      <c r="F10" s="149">
        <f>'Ratios 2023'!D14</f>
        <v>4.424543433</v>
      </c>
      <c r="G10" s="177">
        <f>average(D10:F10)</f>
        <v>4.49469325</v>
      </c>
      <c r="H10" s="150" t="s">
        <v>192</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198</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199</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9"/>
      <c r="B15" s="49"/>
      <c r="C15" s="148" t="s">
        <v>201</v>
      </c>
      <c r="D15" s="180">
        <f>'Ratios 2021'!D20</f>
        <v>0</v>
      </c>
      <c r="E15" s="180">
        <f>'Ratios 2022'!D20</f>
        <v>0</v>
      </c>
      <c r="F15" s="180">
        <f>'Ratios 2023'!D20</f>
        <v>0</v>
      </c>
      <c r="G15" s="177">
        <f>average(D15:F15)</f>
        <v>0</v>
      </c>
      <c r="H15" s="150" t="s">
        <v>192</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203</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204</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9"/>
      <c r="B20" s="49"/>
      <c r="C20" s="148" t="s">
        <v>203</v>
      </c>
      <c r="D20" s="163">
        <f>'Ratios 2021'!D26</f>
        <v>0.3846449099</v>
      </c>
      <c r="E20" s="163">
        <f>'Ratios 2022'!D26</f>
        <v>0.3858801631</v>
      </c>
      <c r="F20" s="163">
        <f>'Ratios 2023'!D26</f>
        <v>0.3750561166</v>
      </c>
      <c r="G20" s="181">
        <f>average(D20:F20)</f>
        <v>0.3818603965</v>
      </c>
      <c r="H20" s="150" t="s">
        <v>207</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208</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209</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9"/>
      <c r="B25" s="49"/>
      <c r="C25" s="148" t="s">
        <v>213</v>
      </c>
      <c r="D25" s="163">
        <f>'Ratios 2021'!D33</f>
        <v>0.5944271379</v>
      </c>
      <c r="E25" s="163">
        <f>'Ratios 2022'!D33</f>
        <v>0.5819773353</v>
      </c>
      <c r="F25" s="163">
        <f>'Ratios 2023'!D33</f>
        <v>0.5359149034</v>
      </c>
      <c r="G25" s="181">
        <f>average(D25:F25)</f>
        <v>0.5707731256</v>
      </c>
      <c r="H25" s="150" t="s">
        <v>214</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215</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216</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9"/>
      <c r="B30" s="49"/>
      <c r="C30" s="148" t="s">
        <v>215</v>
      </c>
      <c r="D30" s="163">
        <f>'Ratios 2021'!D38</f>
        <v>0.1015029116</v>
      </c>
      <c r="E30" s="163">
        <f>'Ratios 2022'!D38</f>
        <v>0.0915930962</v>
      </c>
      <c r="F30" s="163">
        <f>'Ratios 2023'!D38</f>
        <v>0.08830196784</v>
      </c>
      <c r="G30" s="181">
        <f>average(D30:F30)</f>
        <v>0.09379932523</v>
      </c>
      <c r="H30" s="150" t="s">
        <v>218</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219</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220</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9"/>
      <c r="B35" s="49"/>
      <c r="C35" s="148" t="s">
        <v>253</v>
      </c>
      <c r="D35" s="163">
        <f>'Ratios 2021'!E41</f>
        <v>0.8413105781</v>
      </c>
      <c r="E35" s="163">
        <f>'Ratios 2022'!E41</f>
        <v>0.837225009</v>
      </c>
      <c r="F35" s="163">
        <f>'Ratios 2023'!E41</f>
        <v>0.8200677987</v>
      </c>
      <c r="G35" s="181">
        <f t="shared" ref="G35:G37" si="1">average(D35:F35)</f>
        <v>0.8328677953</v>
      </c>
      <c r="H35" s="181"/>
      <c r="I35" s="43"/>
      <c r="J35" s="43"/>
      <c r="K35" s="43"/>
      <c r="L35" s="43"/>
      <c r="M35" s="43"/>
      <c r="N35" s="43"/>
      <c r="O35" s="43"/>
      <c r="P35" s="43"/>
      <c r="Q35" s="43"/>
      <c r="R35" s="43"/>
      <c r="S35" s="43"/>
      <c r="T35" s="43"/>
      <c r="U35" s="43"/>
      <c r="V35" s="43"/>
      <c r="W35" s="43"/>
      <c r="X35" s="43"/>
      <c r="Y35" s="43"/>
    </row>
    <row r="36">
      <c r="A36" s="139"/>
      <c r="B36" s="52"/>
      <c r="C36" s="148" t="s">
        <v>222</v>
      </c>
      <c r="D36" s="163">
        <f>'Ratios 2021'!E42</f>
        <v>0.1586894219</v>
      </c>
      <c r="E36" s="163">
        <f>'Ratios 2022'!E42</f>
        <v>0.162774991</v>
      </c>
      <c r="F36" s="163">
        <f>'Ratios 2023'!E42</f>
        <v>0.1799322013</v>
      </c>
      <c r="G36" s="181">
        <f t="shared" si="1"/>
        <v>0.1671322047</v>
      </c>
      <c r="H36" s="181"/>
      <c r="I36" s="43"/>
      <c r="J36" s="43"/>
      <c r="K36" s="43"/>
      <c r="L36" s="43"/>
      <c r="M36" s="43"/>
      <c r="N36" s="43"/>
      <c r="O36" s="43"/>
      <c r="P36" s="43"/>
      <c r="Q36" s="43"/>
      <c r="R36" s="43"/>
      <c r="S36" s="43"/>
      <c r="T36" s="43"/>
      <c r="U36" s="43"/>
      <c r="V36" s="43"/>
      <c r="W36" s="43"/>
      <c r="X36" s="43"/>
      <c r="Y36" s="43"/>
    </row>
    <row r="37">
      <c r="A37" s="139"/>
      <c r="B37" s="182"/>
      <c r="C37" s="148" t="s">
        <v>223</v>
      </c>
      <c r="D37" s="163">
        <f>'Ratios 2021'!E43</f>
        <v>0</v>
      </c>
      <c r="E37" s="163">
        <f>'Ratios 2022'!E43</f>
        <v>0</v>
      </c>
      <c r="F37" s="163">
        <f>'Ratios 2023'!E43</f>
        <v>0</v>
      </c>
      <c r="G37" s="181">
        <f t="shared" si="1"/>
        <v>0</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224</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225</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9"/>
      <c r="B42" s="49"/>
      <c r="C42" s="148" t="s">
        <v>228</v>
      </c>
      <c r="D42" s="166" t="str">
        <f>'Ratios 2021'!D49</f>
        <v>$0</v>
      </c>
      <c r="E42" s="166" t="str">
        <f>'Ratios 2022'!D49</f>
        <v>$0</v>
      </c>
      <c r="F42" s="166" t="str">
        <f>'Ratios 2023'!D49</f>
        <v>$0</v>
      </c>
      <c r="G42" s="183">
        <v>0.0</v>
      </c>
      <c r="H42" s="150" t="s">
        <v>229</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230</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231</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9"/>
      <c r="B47" s="49"/>
      <c r="C47" s="148" t="s">
        <v>234</v>
      </c>
      <c r="D47" s="149">
        <f>'Ratios 2021'!D54</f>
        <v>2.444500485</v>
      </c>
      <c r="E47" s="149">
        <f>'Ratios 2022'!D54</f>
        <v>2.702618224</v>
      </c>
      <c r="F47" s="149">
        <f>'Ratios 2023'!D54</f>
        <v>2.571645313</v>
      </c>
      <c r="G47" s="177">
        <f>average(D47:F47)</f>
        <v>2.572921341</v>
      </c>
      <c r="H47" s="150" t="s">
        <v>235</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236</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237</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9"/>
      <c r="B52" s="49"/>
      <c r="C52" s="148" t="s">
        <v>240</v>
      </c>
      <c r="D52" s="184">
        <f>'Ratios 2021'!D59</f>
        <v>0.09371926913</v>
      </c>
      <c r="E52" s="184">
        <f>'Ratios 2022'!D59</f>
        <v>0.06652170871</v>
      </c>
      <c r="F52" s="184">
        <f>'Ratios 2023'!D59</f>
        <v>0.06422163533</v>
      </c>
      <c r="G52" s="185">
        <f>average(D52:F52)</f>
        <v>0.07482087106</v>
      </c>
      <c r="H52" s="150" t="s">
        <v>241</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UNITY HEALTH CARE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UNITY HEALTH CARE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50550.0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2.6730379E7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1315221.0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28096150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5.8908948E7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3.5091268E7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2.7299617E7</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1987952.0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123287785</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5072.0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16229.0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-16229</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100</v>
      </c>
      <c r="D39" s="74"/>
      <c r="E39" s="48">
        <v>1778730.0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1778730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153151508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UNITY HEALTH CARE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811377</v>
      </c>
      <c r="D3" s="99">
        <v>811377.0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2835712</v>
      </c>
      <c r="D7" s="99">
        <v>1163950.0</v>
      </c>
      <c r="E7" s="99">
        <v>1671762.0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75012311</v>
      </c>
      <c r="D9" s="99">
        <v>6.5389042E7</v>
      </c>
      <c r="E9" s="99">
        <v>9623269.0</v>
      </c>
      <c r="F9" s="99">
        <v>0.0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1350438</v>
      </c>
      <c r="D10" s="99">
        <v>1154502.0</v>
      </c>
      <c r="E10" s="99">
        <v>195936.0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6551363</v>
      </c>
      <c r="D11" s="99">
        <v>5600821.0</v>
      </c>
      <c r="E11" s="99">
        <v>950542.0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6057128</v>
      </c>
      <c r="D12" s="99">
        <v>5178295.0</v>
      </c>
      <c r="E12" s="99">
        <v>878833.0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469408</v>
      </c>
      <c r="D15" s="99">
        <v>0.0</v>
      </c>
      <c r="E15" s="99">
        <v>469408.0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245430</v>
      </c>
      <c r="D16" s="99">
        <v>0.0</v>
      </c>
      <c r="E16" s="99">
        <v>245430.0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11391964</v>
      </c>
      <c r="D20" s="99">
        <v>9600194.0</v>
      </c>
      <c r="E20" s="99">
        <v>1791770.0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53461</v>
      </c>
      <c r="D21" s="99">
        <v>200.0</v>
      </c>
      <c r="E21" s="99">
        <v>53261.0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1511357</v>
      </c>
      <c r="D22" s="99">
        <v>790497.0</v>
      </c>
      <c r="E22" s="99">
        <v>720860.0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1888702</v>
      </c>
      <c r="D23" s="99">
        <v>43498.0</v>
      </c>
      <c r="E23" s="99">
        <v>1845204.0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8921084</v>
      </c>
      <c r="D25" s="99">
        <v>6650741.0</v>
      </c>
      <c r="E25" s="99">
        <v>2270343.0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35840</v>
      </c>
      <c r="D26" s="99">
        <v>18217.0</v>
      </c>
      <c r="E26" s="99">
        <v>17623.0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12910</v>
      </c>
      <c r="D28" s="99">
        <v>2009.0</v>
      </c>
      <c r="E28" s="99">
        <v>10901.0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484950</v>
      </c>
      <c r="D29" s="99">
        <v>0.0</v>
      </c>
      <c r="E29" s="99">
        <v>484950.0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2181257</v>
      </c>
      <c r="D31" s="99">
        <v>1858985.0</v>
      </c>
      <c r="E31" s="99">
        <v>322272.0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752507</v>
      </c>
      <c r="D32" s="99">
        <v>0.0</v>
      </c>
      <c r="E32" s="99">
        <v>752507.0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102" t="s">
        <v>138</v>
      </c>
      <c r="C34" s="98">
        <f t="shared" si="1"/>
        <v>27209417</v>
      </c>
      <c r="D34" s="99">
        <v>2.7209417E7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139</v>
      </c>
      <c r="C35" s="98">
        <f t="shared" si="1"/>
        <v>2578457</v>
      </c>
      <c r="D35" s="99">
        <v>2578422.0</v>
      </c>
      <c r="E35" s="99">
        <v>35.0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140</v>
      </c>
      <c r="C36" s="98">
        <f t="shared" si="1"/>
        <v>2456334</v>
      </c>
      <c r="D36" s="99">
        <v>1316692.0</v>
      </c>
      <c r="E36" s="99">
        <v>1139642.0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141</v>
      </c>
      <c r="C37" s="98">
        <f t="shared" si="1"/>
        <v>512441</v>
      </c>
      <c r="D37" s="99">
        <v>449537.0</v>
      </c>
      <c r="E37" s="99">
        <v>62904.0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1122250</v>
      </c>
      <c r="D38" s="99">
        <v>120740.0</v>
      </c>
      <c r="E38" s="99">
        <v>1001510.0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154446098</v>
      </c>
      <c r="D40" s="104">
        <f t="shared" si="2"/>
        <v>129937136</v>
      </c>
      <c r="E40" s="104">
        <f t="shared" si="2"/>
        <v>24508962</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UNITY HEALTH CARE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6418135.0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2.0032173E7</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1.1921198E7</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629273.0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1406132.0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6.5632261E7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3.2500344E7</v>
      </c>
      <c r="E12" s="109">
        <f>D11-D12</f>
        <v>33131917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1.6226362E7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89765190</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1.4963752E7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435000.0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1130969.0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8412728.0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7079176.0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32021625</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5.7743565E7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57743565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89765190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UNITY HEALTH CARE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2021'!C40</f>
        <v>154446098</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2021'!C31</f>
        <v>2181257</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152264841</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12688736.75</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2021'!E2+'Balance Sheet 2021'!E3</f>
        <v>6418135</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0.5058135515</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2021'!E30</f>
        <v>57743565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2021'!C40</f>
        <v>154446098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12870508.17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4.486502339</v>
      </c>
      <c r="E14" s="150" t="s">
        <v>192</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2021'!C40</f>
        <v>154446098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12870508.17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0</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0.5058135515</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2021'!E2:E7,'Revenues 2021'!F10:F15)</f>
        <v>58908948</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2021'!F44</f>
        <v>153151508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0.3846449099</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2021'!C7:C9)</f>
        <v>77848023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2021'!C10:C12)</f>
        <v>13958929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91806952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2021'!C40</f>
        <v>154446098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0.5944271379</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2021'!C10:C11)</f>
        <v>7901801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2021'!C7:C9)</f>
        <v>77848023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0.1015029116</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221</v>
      </c>
      <c r="D41" s="75">
        <f>'Expenses 2021'!D40</f>
        <v>129937136</v>
      </c>
      <c r="E41" s="165">
        <f t="shared" ref="E41:E44" si="1">D41/$D$44</f>
        <v>0.8413105781</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2021'!E40</f>
        <v>24508962</v>
      </c>
      <c r="E42" s="165">
        <f t="shared" si="1"/>
        <v>0.1586894219</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154446098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2021'!F9</f>
        <v>28096150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t="str">
        <f>if(D48=0, "$0",D47/D48)</f>
        <v>$0</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2021'!E2:E10)</f>
        <v>40406911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2021'!E19:E22)</f>
        <v>16529721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2.444500485</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2021'!E25:E26)</f>
        <v>8412728</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2021'!E18</f>
        <v>89765190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0.09371926913</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UNITY HEALTH CARE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86500.0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3.0530166E7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1571143.0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32187809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6.3973614E7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3.9634522E7</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2.7573608E7</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67</v>
      </c>
      <c r="D13" s="61"/>
      <c r="E13" s="61"/>
      <c r="F13" s="62">
        <v>2204373.0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133386117</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25625.0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204872.0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204872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204872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18202.0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-18202</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165786221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UNITY HEALTH CARE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684188</v>
      </c>
      <c r="D3" s="99">
        <v>684188.0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1459954</v>
      </c>
      <c r="D7" s="99">
        <v>504117.0</v>
      </c>
      <c r="E7" s="99">
        <v>955837.0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200000</v>
      </c>
      <c r="D8" s="99">
        <v>0.0</v>
      </c>
      <c r="E8" s="99">
        <v>200000.0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79077725</v>
      </c>
      <c r="D9" s="99">
        <v>6.7871868E7</v>
      </c>
      <c r="E9" s="99">
        <v>1.1205857E7</v>
      </c>
      <c r="F9" s="99">
        <v>0.0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1135539</v>
      </c>
      <c r="D10" s="99">
        <v>961677.0</v>
      </c>
      <c r="E10" s="99">
        <v>173862.0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6259475</v>
      </c>
      <c r="D11" s="99">
        <v>5301091.0</v>
      </c>
      <c r="E11" s="99">
        <v>958384.0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6060756</v>
      </c>
      <c r="D12" s="99">
        <v>5132798.0</v>
      </c>
      <c r="E12" s="99">
        <v>927958.0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528401</v>
      </c>
      <c r="D15" s="99">
        <v>0.0</v>
      </c>
      <c r="E15" s="99">
        <v>528401.0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193469</v>
      </c>
      <c r="D16" s="99">
        <v>0.0</v>
      </c>
      <c r="E16" s="99">
        <v>193469.0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13308401</v>
      </c>
      <c r="D20" s="99">
        <v>1.0456412E7</v>
      </c>
      <c r="E20" s="99">
        <v>2851989.0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25664</v>
      </c>
      <c r="D21" s="99">
        <v>0.0</v>
      </c>
      <c r="E21" s="99">
        <v>25664.0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1737458</v>
      </c>
      <c r="D22" s="99">
        <v>961704.0</v>
      </c>
      <c r="E22" s="99">
        <v>775754.0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2554572</v>
      </c>
      <c r="D23" s="99">
        <v>653909.0</v>
      </c>
      <c r="E23" s="99">
        <v>1900663.0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9089704</v>
      </c>
      <c r="D25" s="99">
        <v>7068102.0</v>
      </c>
      <c r="E25" s="99">
        <v>2021602.0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71624</v>
      </c>
      <c r="D26" s="99">
        <v>28737.0</v>
      </c>
      <c r="E26" s="99">
        <v>42887.0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57653</v>
      </c>
      <c r="D28" s="99">
        <v>36167.0</v>
      </c>
      <c r="E28" s="99">
        <v>21486.0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471494</v>
      </c>
      <c r="D29" s="99">
        <v>0.0</v>
      </c>
      <c r="E29" s="99">
        <v>471494.0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2206529</v>
      </c>
      <c r="D31" s="99">
        <v>1892958.0</v>
      </c>
      <c r="E31" s="99">
        <v>313571.0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1010778</v>
      </c>
      <c r="D32" s="99">
        <v>0.0</v>
      </c>
      <c r="E32" s="99">
        <v>1010778.0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138</v>
      </c>
      <c r="C34" s="98">
        <f t="shared" si="1"/>
        <v>29927147</v>
      </c>
      <c r="D34" s="99">
        <v>2.9927147E7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2802829</v>
      </c>
      <c r="D35" s="99">
        <v>2802829.0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243</v>
      </c>
      <c r="C36" s="98">
        <f t="shared" si="1"/>
        <v>1262561</v>
      </c>
      <c r="D36" s="99">
        <v>452876.0</v>
      </c>
      <c r="E36" s="99">
        <v>809685.0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141</v>
      </c>
      <c r="C37" s="98">
        <f t="shared" si="1"/>
        <v>732026</v>
      </c>
      <c r="D37" s="99">
        <v>689556.0</v>
      </c>
      <c r="E37" s="99">
        <v>42470.0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992770</v>
      </c>
      <c r="D38" s="99">
        <v>79332.0</v>
      </c>
      <c r="E38" s="99">
        <v>913438.0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161850717</v>
      </c>
      <c r="D40" s="104">
        <f t="shared" si="2"/>
        <v>135505468</v>
      </c>
      <c r="E40" s="104">
        <f t="shared" si="2"/>
        <v>26345249</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UNITY HEALTH CARE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1.2533786E7</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1.4307916E7</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1.8466286E7</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748320.0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1836949.0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6.5635807E7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3.4692967E7</v>
      </c>
      <c r="E12" s="109">
        <f>D11-D12</f>
        <v>30942840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4.3165715E7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122001812</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1.6771689E7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435000.0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514370.0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8115769.0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3.4485915E7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60322743</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6.1679069E7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61679069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122001812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