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<sst xmlns="http://schemas.openxmlformats.org/spreadsheetml/2006/main" count="866" uniqueCount="252">
  <si>
    <t>HEARTLAND FORWARD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</si>
  <si>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</si>
  <si>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</si>
  <si>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</si>
  <si>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</si>
  <si>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</si>
  <si>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</si>
  <si>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</si>
  <si>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</si>
  <si>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</si>
  <si>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</si>
  <si>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</si>
  <si>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</si>
  <si>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</si>
  <si>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</si>
  <si>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</si>
  <si>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</si>
  <si>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</si>
  <si>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</si>
  <si>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</si>
  <si>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</si>
  <si>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</si>
  <si>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</si>
  <si>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</si>
  <si>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</si>
  <si>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</si>
  <si>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</si>
  <si>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</si>
  <si>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</si>
  <si>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</si>
  <si>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</si>
  <si>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</si>
  <si>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</si>
  <si>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</si>
  <si>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</si>
  <si>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</si>
  <si>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</si>
  <si>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</si>
  <si>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</si>
  <si>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</si>
  <si>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</si>
  <si>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</si>
  <si>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</si>
  <si>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</si>
  <si>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</si>
  <si>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</si>
  <si>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</si>
  <si>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</si>
  <si>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</si>
  <si>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</si>
  <si>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</si>
  <si>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</si>
  <si>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</si>
  <si>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</si>
  <si>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</si>
  <si>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</si>
  <si>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</si>
  <si>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</si>
  <si>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</si>
  <si>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</si>
  <si>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</si>
  <si>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</si>
  <si>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</si>
  <si>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</si>
  <si>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Consulting Services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</si>
  <si>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</si>
  <si>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</si>
  <si>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</si>
  <si>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</si>
  <si>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</si>
  <si>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</si>
  <si>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</si>
  <si>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</si>
  <si>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</si>
  <si>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</si>
  <si>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</si>
  <si>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</si>
  <si>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</si>
  <si>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</si>
  <si>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</si>
  <si>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</si>
  <si>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</si>
  <si>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</si>
  <si>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</si>
  <si>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</si>
  <si>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</si>
  <si>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</si>
  <si>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</si>
  <si>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</si>
  <si>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</si>
  <si>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</si>
  <si>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</si>
  <si>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</si>
  <si>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</si>
  <si>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</si>
  <si>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</si>
  <si>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</si>
  <si>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</si>
  <si>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</si>
  <si>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</si>
  <si>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</si>
  <si>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</si>
  <si>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</si>
  <si>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</si>
  <si>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</si>
  <si>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</si>
  <si>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</si>
  <si>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</si>
  <si>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</si>
  <si>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</si>
  <si>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</si>
  <si>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</si>
  <si>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</si>
  <si>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</si>
  <si>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</si>
  <si>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</si>
  <si>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</si>
  <si>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</si>
  <si>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</si>
  <si>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</si>
  <si>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</si>
  <si>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</si>
  <si>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</si>
  <si>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</si>
  <si>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</si>
  <si>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</si>
  <si>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</si>
  <si>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</si>
  <si>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</si>
  <si>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</si>
  <si>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</si>
  <si>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</si>
  <si>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</si>
  <si>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</si>
  <si>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Dues and Subscriptions</t>
  </si>
  <si>
    <t>Matching Donations</t>
  </si>
  <si>
    <t>Educational Reimbursements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</si>
  <si>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</si>
  <si>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</si>
  <si>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</si>
  <si>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</si>
  <si>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</si>
  <si>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</si>
  <si>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</si>
  <si>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</si>
  <si>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</si>
  <si>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</si>
  <si>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</si>
  <si>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</si>
  <si>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</si>
  <si>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</si>
  <si>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</si>
  <si>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</si>
  <si>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</si>
  <si>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</si>
  <si>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</si>
  <si>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</si>
  <si>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</si>
  <si>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</si>
  <si>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</si>
  <si>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</si>
  <si>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</si>
  <si>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</si>
  <si>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</si>
  <si>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</si>
  <si>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</si>
  <si>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</si>
  <si>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</si>
  <si>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</si>
  <si>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</si>
  <si>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</si>
  <si>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</si>
  <si>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</si>
  <si>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</si>
  <si>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</si>
  <si>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</si>
  <si>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</si>
  <si>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</si>
  <si>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</si>
  <si>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</si>
  <si>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</si>
  <si>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</si>
  <si>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</si>
  <si>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</si>
  <si>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</si>
  <si>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</si>
  <si>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</si>
  <si>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</si>
  <si>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</si>
  <si>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</si>
  <si>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</si>
  <si>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</si>
  <si>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</si>
  <si>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</si>
  <si>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</si>
  <si>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</si>
  <si>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</si>
  <si>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</si>
  <si>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</si>
  <si>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</si>
  <si>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</si>
  <si>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</si>
  <si>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</si>
  <si>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</si>
  <si>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</si>
  <si>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</si>
  <si>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</si>
  <si>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</si>
  <si>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</si>
  <si>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</si>
  <si>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</si>
  <si>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</si>
  <si>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</si>
  <si>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</si>
  <si>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</si>
  <si>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</si>
  <si>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</si>
  <si>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</si>
  <si>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</si>
  <si>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</si>
  <si>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</si>
  <si>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</si>
  <si>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</si>
  <si>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</si>
  <si>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</si>
  <si>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</si>
  <si>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</si>
  <si>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</si>
  <si>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</si>
  <si>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</si>
  <si>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</si>
  <si>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</si>
  <si>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</si>
  <si>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</si>
  <si>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</si>
  <si>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</si>
  <si>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</si>
  <si>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</si>
  <si>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Stakeholder Engagement</t>
  </si>
  <si>
    <t>Professional Development</t>
  </si>
  <si>
    <t>Employee Education</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</si>
  <si>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</si>
  <si>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</si>
  <si>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Return of Grant Funds Received in Prior Year</t>
  </si>
  <si>
    <t xml:space="preserve"> Professional Development</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</si>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</sst>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
    <numFmt numFmtId="165" formatCode="m/d/yyyy"/>
    <numFmt numFmtId="166" formatCode="0.0"/>
    <numFmt numFmtId="167" formatCode="0.0%"/>
    <numFmt numFmtId="168" formatCode="&quot;$&quot;#,##0.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HEARTLAND FORWARD</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2023'!C40</f>
        <v>10868770</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10868770</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905730.8333</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2023'!E2+'Balance Sheet 2023'!E3</f>
        <v>7184313</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7.932061862</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2023'!E30</f>
        <v>3341708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2023'!C40</f>
        <v>10868770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905730.8333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3.689515557</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2023'!C40</f>
        <v>10868770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905730.8333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0</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7.932061862</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2023'!E2:E7,'Revenues 2023'!F10:F15)</f>
        <v>8222552</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2023'!F44</f>
        <v>15261912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0.5387629021</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2023'!C7:C9)</f>
        <v>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2023'!C10:C12)</f>
        <v>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2023'!C40</f>
        <v>10868770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2023'!C10:C11)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2023'!C7:C9)</f>
        <v>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if(D37=0,0,D36/D37)</f>
        <v>0</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241</v>
      </c>
      <c r="D41" s="75">
        <f>'Expenses 2023'!D40</f>
        <v>9165350</v>
      </c>
      <c r="E41" s="164">
        <f t="shared" ref="E41:E44" si="1">D41/$D$44</f>
        <v>0.8432738939</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2023'!E40</f>
        <v>1703420</v>
      </c>
      <c r="E42" s="164">
        <f t="shared" si="1"/>
        <v>0.1567261061</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2023'!F40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10868770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2023'!F9</f>
        <v>15261075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2023'!F40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t="str">
        <f>if(D48=0, "$0",D47/D48)</f>
        <v>$0</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2023'!E2:E10)</f>
        <v>7184313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2023'!E19:E22)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2">
        <f>if(D53=0,0,D52/D53)</f>
        <v>0</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2023'!E18</f>
        <v>7184313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7">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HEARTLAND FORWARD</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1661880.0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994658.0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9210664.0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12688.0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11867202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11300.0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242</v>
      </c>
      <c r="D26" s="50">
        <v>0.0</v>
      </c>
      <c r="E26" s="50">
        <v>4200.0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4200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4200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11882702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HEARTLAND FORWARD</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710000</v>
      </c>
      <c r="D3" s="99">
        <v>710000.0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61725</v>
      </c>
      <c r="D4" s="99">
        <v>61725.0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5949736</v>
      </c>
      <c r="D14" s="99">
        <v>2677381.0</v>
      </c>
      <c r="E14" s="99">
        <v>3272355.0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156665</v>
      </c>
      <c r="D15" s="99">
        <v>93999.0</v>
      </c>
      <c r="E15" s="99">
        <v>62666.0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45564</v>
      </c>
      <c r="D16" s="99">
        <v>31895.0</v>
      </c>
      <c r="E16" s="99">
        <v>13669.0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4390294</v>
      </c>
      <c r="D20" s="99">
        <v>4212465.0</v>
      </c>
      <c r="E20" s="99">
        <v>177829.0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234925</v>
      </c>
      <c r="D22" s="99">
        <v>46985.0</v>
      </c>
      <c r="E22" s="99">
        <v>187940.0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15922</v>
      </c>
      <c r="D23" s="99">
        <v>0.0</v>
      </c>
      <c r="E23" s="99">
        <v>15922.0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97249</v>
      </c>
      <c r="D25" s="99">
        <v>0.0</v>
      </c>
      <c r="E25" s="99">
        <v>97249.0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305006</v>
      </c>
      <c r="D26" s="99">
        <v>213504.0</v>
      </c>
      <c r="E26" s="99">
        <v>91502.0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111674</v>
      </c>
      <c r="D28" s="99">
        <v>111674.0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350</v>
      </c>
      <c r="D31" s="99">
        <v>0.0</v>
      </c>
      <c r="E31" s="99">
        <v>350.0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396371</v>
      </c>
      <c r="D34" s="99">
        <v>257641.0</v>
      </c>
      <c r="E34" s="99">
        <v>138730.0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243</v>
      </c>
      <c r="C35" s="98">
        <f t="shared" si="1"/>
        <v>96517</v>
      </c>
      <c r="D35" s="99">
        <v>0.0</v>
      </c>
      <c r="E35" s="99">
        <v>96517.0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244</v>
      </c>
      <c r="C36" s="98">
        <f t="shared" si="1"/>
        <v>39418</v>
      </c>
      <c r="D36" s="99">
        <v>0.0</v>
      </c>
      <c r="E36" s="99">
        <v>39418.0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240</v>
      </c>
      <c r="C37" s="98">
        <f t="shared" si="1"/>
        <v>4989</v>
      </c>
      <c r="D37" s="99">
        <v>0.0</v>
      </c>
      <c r="E37" s="99">
        <v>4989.0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24354</v>
      </c>
      <c r="D38" s="99">
        <v>15266.0</v>
      </c>
      <c r="E38" s="99">
        <v>9088.0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12640759</v>
      </c>
      <c r="D40" s="103">
        <f t="shared" si="2"/>
        <v>8432535</v>
      </c>
      <c r="E40" s="103">
        <f t="shared" si="2"/>
        <v>4208224</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HEARTLAND FORWARD</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5199965.0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1216151.0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10490.0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350.0</v>
      </c>
      <c r="E12" s="108">
        <f>D11-D12</f>
        <v>10140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6426256</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0</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2384284.0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4041972.0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6426256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6426256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HEARTLAND FORWARD</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2024'!C40</f>
        <v>12640759</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2024'!C31</f>
        <v>350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12640409</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1053367.417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2024'!E2+'Balance Sheet 2024'!E3</f>
        <v>6416116</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6.091052275</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2024'!E30</f>
        <v>2384284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2024'!C40</f>
        <v>12640759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1053396.583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2.263424847</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2024'!C40</f>
        <v>12640759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1053396.583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0</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6.091052275</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2024'!E2:E7,'Revenues 2024'!F10:F15)</f>
        <v>9210664</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2024'!F44</f>
        <v>11882702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0.7751321206</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2024'!C7:C9)</f>
        <v>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2024'!C10:C12)</f>
        <v>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2024'!C40</f>
        <v>12640759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2024'!C10:C11)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2024'!C7:C9)</f>
        <v>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if(D37=0,0,D36/D37)</f>
        <v>0</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245</v>
      </c>
      <c r="D41" s="75">
        <f>'Expenses 2024'!D40</f>
        <v>8432535</v>
      </c>
      <c r="E41" s="164">
        <f t="shared" ref="E41:E44" si="1">D41/$D$44</f>
        <v>0.6670908764</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2024'!E40</f>
        <v>4208224</v>
      </c>
      <c r="E42" s="164">
        <f t="shared" si="1"/>
        <v>0.3329091236</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2024'!F40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12640759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2024'!F9</f>
        <v>11867202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2024'!F40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t="str">
        <f>if(D48=0, "$0",D47/D48)</f>
        <v>$0</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2024'!E2:E10)</f>
        <v>6416116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2024'!E19:E22)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2">
        <f>if(D53=0,0,D52/D53)</f>
        <v>0</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2024'!E18</f>
        <v>6426256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7">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HEARTLAND FORWARD</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180</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181</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180</v>
      </c>
      <c r="D5" s="176">
        <f>'Ratios 2022'!D8</f>
        <v>3.009615678</v>
      </c>
      <c r="E5" s="176">
        <f>'Ratios 2023'!D8</f>
        <v>7.932061862</v>
      </c>
      <c r="F5" s="176">
        <f>'Ratios 2024'!D8</f>
        <v>6.091052275</v>
      </c>
      <c r="G5" s="176">
        <f>average(D5:F5)</f>
        <v>5.677576605</v>
      </c>
      <c r="H5" s="149" t="s">
        <v>187</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188</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189</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188</v>
      </c>
      <c r="D10" s="148">
        <f>'Ratios 2022'!D14</f>
        <v>2.166485384</v>
      </c>
      <c r="E10" s="148">
        <f>'Ratios 2023'!D14</f>
        <v>3.689515557</v>
      </c>
      <c r="F10" s="148">
        <f>'Ratios 2024'!D14</f>
        <v>2.263424847</v>
      </c>
      <c r="G10" s="176">
        <f>average(D10:F10)</f>
        <v>2.706475262</v>
      </c>
      <c r="H10" s="149" t="s">
        <v>187</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193</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194</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196</v>
      </c>
      <c r="D15" s="179">
        <f>'Ratios 2022'!D20</f>
        <v>0</v>
      </c>
      <c r="E15" s="179">
        <f>'Ratios 2023'!D20</f>
        <v>0</v>
      </c>
      <c r="F15" s="179">
        <f>'Ratios 2024'!D20</f>
        <v>0</v>
      </c>
      <c r="G15" s="176">
        <f>average(D15:F15)</f>
        <v>0</v>
      </c>
      <c r="H15" s="149" t="s">
        <v>187</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198</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199</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198</v>
      </c>
      <c r="D20" s="162">
        <f>'Ratios 2022'!D26</f>
        <v>0.4995593175</v>
      </c>
      <c r="E20" s="162">
        <f>'Ratios 2023'!D26</f>
        <v>0.5387629021</v>
      </c>
      <c r="F20" s="162">
        <f>'Ratios 2024'!D26</f>
        <v>0.7751321206</v>
      </c>
      <c r="G20" s="180">
        <f>average(D20:F20)</f>
        <v>0.6044847801</v>
      </c>
      <c r="H20" s="149" t="s">
        <v>202</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203</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204</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208</v>
      </c>
      <c r="D25" s="162">
        <f>'Ratios 2022'!D33</f>
        <v>0</v>
      </c>
      <c r="E25" s="162">
        <f>'Ratios 2023'!D33</f>
        <v>0</v>
      </c>
      <c r="F25" s="162">
        <f>'Ratios 2024'!D33</f>
        <v>0</v>
      </c>
      <c r="G25" s="180">
        <f>average(D25:F25)</f>
        <v>0</v>
      </c>
      <c r="H25" s="149" t="s">
        <v>209</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210</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211</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210</v>
      </c>
      <c r="D30" s="162">
        <f>'Ratios 2022'!D38</f>
        <v>0</v>
      </c>
      <c r="E30" s="162">
        <f>'Ratios 2023'!D38</f>
        <v>0</v>
      </c>
      <c r="F30" s="162">
        <f>'Ratios 2024'!D38</f>
        <v>0</v>
      </c>
      <c r="G30" s="180">
        <f>average(D30:F30)</f>
        <v>0</v>
      </c>
      <c r="H30" s="149" t="s">
        <v>213</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214</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215</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0.8038011098</v>
      </c>
      <c r="E35" s="162">
        <f>'Ratios 2023'!E41</f>
        <v>0.8432738939</v>
      </c>
      <c r="F35" s="162">
        <f>'Ratios 2024'!E41</f>
        <v>0.6670908764</v>
      </c>
      <c r="G35" s="180">
        <f t="shared" ref="G35:G37" si="1">average(D35:F35)</f>
        <v>0.7713886267</v>
      </c>
      <c r="H35" s="180"/>
      <c r="I35" s="43"/>
      <c r="J35" s="43"/>
      <c r="K35" s="43"/>
      <c r="L35" s="43"/>
      <c r="M35" s="43"/>
      <c r="N35" s="43"/>
      <c r="O35" s="43"/>
      <c r="P35" s="43"/>
      <c r="Q35" s="43"/>
      <c r="R35" s="43"/>
      <c r="S35" s="43"/>
      <c r="T35" s="43"/>
      <c r="U35" s="43"/>
      <c r="V35" s="43"/>
      <c r="W35" s="43"/>
      <c r="X35" s="43"/>
      <c r="Y35" s="43"/>
    </row>
    <row r="36">
      <c r="A36" s="138"/>
      <c r="B36" s="52"/>
      <c r="C36" s="147" t="s">
        <v>217</v>
      </c>
      <c r="D36" s="162">
        <f>'Ratios 2022'!E42</f>
        <v>0.1961988902</v>
      </c>
      <c r="E36" s="162">
        <f>'Ratios 2023'!E42</f>
        <v>0.1567261061</v>
      </c>
      <c r="F36" s="162">
        <f>'Ratios 2024'!E42</f>
        <v>0.3329091236</v>
      </c>
      <c r="G36" s="180">
        <f t="shared" si="1"/>
        <v>0.2286113733</v>
      </c>
      <c r="H36" s="180"/>
      <c r="I36" s="43"/>
      <c r="J36" s="43"/>
      <c r="K36" s="43"/>
      <c r="L36" s="43"/>
      <c r="M36" s="43"/>
      <c r="N36" s="43"/>
      <c r="O36" s="43"/>
      <c r="P36" s="43"/>
      <c r="Q36" s="43"/>
      <c r="R36" s="43"/>
      <c r="S36" s="43"/>
      <c r="T36" s="43"/>
      <c r="U36" s="43"/>
      <c r="V36" s="43"/>
      <c r="W36" s="43"/>
      <c r="X36" s="43"/>
      <c r="Y36" s="43"/>
    </row>
    <row r="37">
      <c r="A37" s="138"/>
      <c r="B37" s="181"/>
      <c r="C37" s="147" t="s">
        <v>218</v>
      </c>
      <c r="D37" s="162">
        <f>'Ratios 2022'!E43</f>
        <v>0</v>
      </c>
      <c r="E37" s="162">
        <f>'Ratios 2023'!E43</f>
        <v>0</v>
      </c>
      <c r="F37" s="162">
        <f>'Ratios 2024'!E43</f>
        <v>0</v>
      </c>
      <c r="G37" s="180">
        <f t="shared" si="1"/>
        <v>0</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219</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220</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223</v>
      </c>
      <c r="D42" s="165" t="str">
        <f>'Ratios 2022'!D49</f>
        <v>$0</v>
      </c>
      <c r="E42" s="165" t="str">
        <f>'Ratios 2023'!D49</f>
        <v>$0</v>
      </c>
      <c r="F42" s="165" t="str">
        <f>'Ratios 2024'!D49</f>
        <v>$0</v>
      </c>
      <c r="G42" s="182">
        <f>if(D42+E42+F42=0,0,(D42+E42+F42)/3)</f>
        <v>0</v>
      </c>
      <c r="H42" s="149" t="s">
        <v>224</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225</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226</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229</v>
      </c>
      <c r="D47" s="148">
        <f>'Ratios 2022'!D54</f>
        <v>0</v>
      </c>
      <c r="E47" s="148">
        <f>'Ratios 2023'!D54</f>
        <v>0</v>
      </c>
      <c r="F47" s="148">
        <f>'Ratios 2024'!D54</f>
        <v>0</v>
      </c>
      <c r="G47" s="176">
        <f>average(D47:F47)</f>
        <v>0</v>
      </c>
      <c r="H47" s="149" t="s">
        <v>230</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231</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232</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235</v>
      </c>
      <c r="D52" s="183">
        <f>'Ratios 2022'!D59</f>
        <v>0</v>
      </c>
      <c r="E52" s="183">
        <f>'Ratios 2023'!D59</f>
        <v>0</v>
      </c>
      <c r="F52" s="183">
        <f>'Ratios 2024'!D59</f>
        <v>0</v>
      </c>
      <c r="G52" s="184">
        <f>average(D52:F52)</f>
        <v>0</v>
      </c>
      <c r="H52" s="149" t="s">
        <v>236</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8"/>
      <c r="C54" s="43"/>
      <c r="D54" s="43"/>
      <c r="E54" s="43"/>
      <c r="F54" s="169"/>
      <c r="G54" s="169"/>
      <c r="H54" s="169"/>
      <c r="I54" s="43"/>
      <c r="J54" s="43"/>
      <c r="K54" s="43"/>
      <c r="L54" s="43"/>
      <c r="M54" s="43"/>
      <c r="N54" s="43"/>
      <c r="O54" s="43"/>
      <c r="P54" s="43"/>
      <c r="Q54" s="43"/>
      <c r="R54" s="43"/>
      <c r="S54" s="43"/>
      <c r="T54" s="43"/>
      <c r="U54" s="43"/>
      <c r="V54" s="43"/>
      <c r="W54" s="43"/>
      <c r="X54" s="43"/>
      <c r="Y54" s="43"/>
    </row>
    <row r="55">
      <c r="A55" s="43"/>
      <c r="B55" s="168"/>
      <c r="C55" s="43"/>
      <c r="D55" s="43"/>
      <c r="E55" s="43"/>
      <c r="F55" s="169"/>
      <c r="G55" s="169"/>
      <c r="H55" s="169"/>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8"/>
      <c r="C57" s="43"/>
      <c r="D57" s="43"/>
      <c r="E57" s="43"/>
      <c r="F57" s="169"/>
      <c r="G57" s="169"/>
      <c r="H57" s="169"/>
      <c r="I57" s="43"/>
      <c r="J57" s="43"/>
      <c r="K57" s="43"/>
      <c r="L57" s="43"/>
      <c r="M57" s="43"/>
      <c r="N57" s="43"/>
      <c r="O57" s="43"/>
      <c r="P57" s="43"/>
      <c r="Q57" s="43"/>
      <c r="R57" s="43"/>
      <c r="S57" s="43"/>
      <c r="T57" s="43"/>
      <c r="U57" s="43"/>
      <c r="V57" s="43"/>
      <c r="W57" s="43"/>
      <c r="X57" s="43"/>
      <c r="Y57" s="43"/>
    </row>
    <row r="58">
      <c r="A58" s="43"/>
      <c r="B58" s="168"/>
      <c r="C58" s="43"/>
      <c r="D58" s="43"/>
      <c r="E58" s="43"/>
      <c r="F58" s="169"/>
      <c r="G58" s="169"/>
      <c r="H58" s="169"/>
      <c r="I58" s="43"/>
      <c r="J58" s="43"/>
      <c r="K58" s="43"/>
      <c r="L58" s="43"/>
      <c r="M58" s="43"/>
      <c r="N58" s="43"/>
      <c r="O58" s="43"/>
      <c r="P58" s="43"/>
      <c r="Q58" s="43"/>
      <c r="R58" s="43"/>
      <c r="S58" s="43"/>
      <c r="T58" s="43"/>
      <c r="U58" s="43"/>
      <c r="V58" s="43"/>
      <c r="W58" s="43"/>
      <c r="X58" s="43"/>
      <c r="Y58" s="43"/>
    </row>
    <row r="59">
      <c r="A59" s="43"/>
      <c r="B59" s="168"/>
      <c r="C59" s="43"/>
      <c r="D59" s="43"/>
      <c r="E59" s="43"/>
      <c r="F59" s="169"/>
      <c r="G59" s="169"/>
      <c r="H59" s="169"/>
      <c r="I59" s="43"/>
      <c r="J59" s="43"/>
      <c r="K59" s="43"/>
      <c r="L59" s="43"/>
      <c r="M59" s="43"/>
      <c r="N59" s="43"/>
      <c r="O59" s="43"/>
      <c r="P59" s="43"/>
      <c r="Q59" s="43"/>
      <c r="R59" s="43"/>
      <c r="S59" s="43"/>
      <c r="T59" s="43"/>
      <c r="U59" s="43"/>
      <c r="V59" s="43"/>
      <c r="W59" s="43"/>
      <c r="X59" s="43"/>
      <c r="Y59" s="43"/>
    </row>
    <row r="60">
      <c r="A60" s="43"/>
      <c r="B60" s="168"/>
      <c r="C60" s="43"/>
      <c r="D60" s="43"/>
      <c r="E60" s="43"/>
      <c r="F60" s="169"/>
      <c r="G60" s="169"/>
      <c r="H60" s="169"/>
      <c r="I60" s="43"/>
      <c r="J60" s="43"/>
      <c r="K60" s="43"/>
      <c r="L60" s="43"/>
      <c r="M60" s="43"/>
      <c r="N60" s="43"/>
      <c r="O60" s="43"/>
      <c r="P60" s="43"/>
      <c r="Q60" s="43"/>
      <c r="R60" s="43"/>
      <c r="S60" s="43"/>
      <c r="T60" s="43"/>
      <c r="U60" s="43"/>
      <c r="V60" s="43"/>
      <c r="W60" s="43"/>
      <c r="X60" s="43"/>
      <c r="Y60" s="43"/>
    </row>
    <row r="61">
      <c r="A61" s="43"/>
      <c r="B61" s="168"/>
      <c r="C61" s="43"/>
      <c r="D61" s="43"/>
      <c r="E61" s="43"/>
      <c r="F61" s="169"/>
      <c r="G61" s="169"/>
      <c r="H61" s="169"/>
      <c r="I61" s="43"/>
      <c r="J61" s="43"/>
      <c r="K61" s="43"/>
      <c r="L61" s="43"/>
      <c r="M61" s="43"/>
      <c r="N61" s="43"/>
      <c r="O61" s="43"/>
      <c r="P61" s="43"/>
      <c r="Q61" s="43"/>
      <c r="R61" s="43"/>
      <c r="S61" s="43"/>
      <c r="T61" s="43"/>
      <c r="U61" s="43"/>
      <c r="V61" s="43"/>
      <c r="W61" s="43"/>
      <c r="X61" s="43"/>
      <c r="Y61" s="43"/>
    </row>
    <row r="62">
      <c r="A62" s="43"/>
      <c r="B62" s="168"/>
      <c r="C62" s="43"/>
      <c r="D62" s="43"/>
      <c r="E62" s="43"/>
      <c r="F62" s="169"/>
      <c r="G62" s="43"/>
      <c r="H62" s="43"/>
      <c r="I62" s="43"/>
      <c r="J62" s="43"/>
      <c r="K62" s="43"/>
      <c r="L62" s="43"/>
      <c r="M62" s="43"/>
      <c r="N62" s="43"/>
      <c r="O62" s="43"/>
      <c r="P62" s="43"/>
      <c r="Q62" s="43"/>
      <c r="R62" s="43"/>
      <c r="S62" s="43"/>
      <c r="T62" s="43"/>
      <c r="U62" s="43"/>
      <c r="V62" s="43"/>
      <c r="W62" s="43"/>
      <c r="X62" s="43"/>
      <c r="Y62" s="43"/>
    </row>
    <row r="63">
      <c r="A63" s="43"/>
      <c r="B63" s="168"/>
      <c r="C63" s="43"/>
      <c r="D63" s="43"/>
      <c r="E63" s="43"/>
      <c r="F63" s="169"/>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69"/>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69"/>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69"/>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69"/>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69"/>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69"/>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69"/>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69"/>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69"/>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69"/>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69"/>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69"/>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69"/>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69"/>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69"/>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69"/>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69"/>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69"/>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69"/>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69"/>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69"/>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69"/>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69"/>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69"/>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69"/>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69"/>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69"/>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69"/>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69"/>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69"/>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69"/>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69"/>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69"/>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69"/>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69"/>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69"/>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69"/>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69"/>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69"/>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69"/>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69"/>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69"/>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69"/>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69"/>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69"/>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69"/>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69"/>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69"/>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69"/>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69"/>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69"/>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69"/>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69"/>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69"/>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69"/>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69"/>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69"/>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69"/>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69"/>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69"/>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69"/>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69"/>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69"/>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69"/>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69"/>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69"/>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69"/>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69"/>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69"/>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69"/>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69"/>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69"/>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69"/>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69"/>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69"/>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69"/>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69"/>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69"/>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69"/>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69"/>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69"/>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69"/>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69"/>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69"/>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69"/>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69"/>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69"/>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69"/>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69"/>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69"/>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69"/>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69"/>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69"/>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69"/>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69"/>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69"/>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69"/>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69"/>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69"/>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69"/>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69"/>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69"/>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69"/>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69"/>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69"/>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69"/>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69"/>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69"/>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69"/>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69"/>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69"/>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69"/>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69"/>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69"/>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69"/>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69"/>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69"/>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69"/>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69"/>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69"/>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69"/>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69"/>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69"/>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69"/>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69"/>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69"/>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69"/>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69"/>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69"/>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69"/>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69"/>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69"/>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69"/>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69"/>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69"/>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69"/>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69"/>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69"/>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69"/>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69"/>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69"/>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69"/>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69"/>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69"/>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69"/>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69"/>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69"/>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69"/>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69"/>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69"/>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69"/>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69"/>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69"/>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69"/>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69"/>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69"/>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69"/>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69"/>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69"/>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69"/>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69"/>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69"/>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69"/>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69"/>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69"/>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69"/>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69"/>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69"/>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69"/>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69"/>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69"/>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69"/>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69"/>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69"/>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69"/>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69"/>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69"/>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69"/>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69"/>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69"/>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69"/>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69"/>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69"/>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69"/>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69"/>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69"/>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69"/>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69"/>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69"/>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69"/>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69"/>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69"/>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69"/>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69"/>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69"/>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69"/>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69"/>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69"/>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69"/>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69"/>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69"/>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69"/>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69"/>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69"/>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69"/>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69"/>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69"/>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69"/>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69"/>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69"/>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69"/>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69"/>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69"/>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69"/>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69"/>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69"/>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69"/>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69"/>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69"/>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69"/>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69"/>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69"/>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69"/>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69"/>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69"/>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69"/>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69"/>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69"/>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69"/>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69"/>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69"/>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69"/>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69"/>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69"/>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69"/>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69"/>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69"/>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69"/>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69"/>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69"/>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69"/>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69"/>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69"/>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69"/>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69"/>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69"/>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69"/>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69"/>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69"/>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69"/>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69"/>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69"/>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69"/>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69"/>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69"/>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69"/>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69"/>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69"/>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69"/>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69"/>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69"/>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69"/>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69"/>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69"/>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69"/>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69"/>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69"/>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69"/>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69"/>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69"/>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69"/>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69"/>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69"/>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69"/>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69"/>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69"/>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69"/>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69"/>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69"/>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69"/>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69"/>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69"/>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69"/>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69"/>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69"/>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69"/>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69"/>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69"/>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69"/>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69"/>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69"/>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69"/>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69"/>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69"/>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69"/>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69"/>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69"/>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69"/>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69"/>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69"/>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69"/>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69"/>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69"/>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69"/>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69"/>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69"/>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69"/>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69"/>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69"/>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69"/>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69"/>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69"/>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69"/>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69"/>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69"/>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69"/>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69"/>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69"/>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69"/>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69"/>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69"/>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69"/>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69"/>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69"/>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69"/>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69"/>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69"/>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69"/>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69"/>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69"/>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69"/>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69"/>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69"/>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69"/>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69"/>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69"/>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69"/>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69"/>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69"/>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69"/>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69"/>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69"/>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69"/>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69"/>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69"/>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69"/>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69"/>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69"/>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69"/>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69"/>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69"/>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69"/>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69"/>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69"/>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69"/>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69"/>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69"/>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69"/>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69"/>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69"/>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69"/>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69"/>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69"/>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69"/>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69"/>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69"/>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69"/>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69"/>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69"/>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69"/>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69"/>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69"/>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69"/>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69"/>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69"/>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69"/>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69"/>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69"/>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69"/>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69"/>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69"/>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69"/>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69"/>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69"/>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69"/>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69"/>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69"/>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69"/>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69"/>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69"/>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69"/>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69"/>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69"/>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69"/>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69"/>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69"/>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69"/>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69"/>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69"/>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69"/>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69"/>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69"/>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69"/>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69"/>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69"/>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69"/>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69"/>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69"/>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69"/>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69"/>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69"/>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69"/>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69"/>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69"/>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69"/>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69"/>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69"/>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69"/>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69"/>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69"/>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69"/>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69"/>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69"/>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69"/>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69"/>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69"/>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69"/>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69"/>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69"/>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69"/>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69"/>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69"/>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69"/>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69"/>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69"/>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69"/>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69"/>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69"/>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69"/>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69"/>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69"/>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69"/>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69"/>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69"/>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69"/>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69"/>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69"/>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69"/>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69"/>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69"/>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69"/>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69"/>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69"/>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69"/>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69"/>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69"/>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69"/>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69"/>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69"/>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69"/>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69"/>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69"/>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69"/>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69"/>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69"/>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69"/>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69"/>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69"/>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69"/>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69"/>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69"/>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69"/>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69"/>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69"/>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69"/>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69"/>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69"/>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69"/>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69"/>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69"/>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69"/>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69"/>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69"/>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69"/>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69"/>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69"/>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69"/>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69"/>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69"/>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69"/>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69"/>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69"/>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69"/>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69"/>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69"/>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69"/>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69"/>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69"/>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69"/>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69"/>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69"/>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69"/>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69"/>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69"/>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69"/>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69"/>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69"/>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69"/>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69"/>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69"/>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69"/>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69"/>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69"/>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69"/>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69"/>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69"/>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69"/>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69"/>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69"/>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69"/>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69"/>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69"/>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69"/>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69"/>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69"/>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69"/>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69"/>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69"/>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69"/>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69"/>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69"/>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69"/>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69"/>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69"/>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69"/>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69"/>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69"/>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69"/>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69"/>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69"/>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69"/>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69"/>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69"/>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69"/>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69"/>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69"/>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69"/>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69"/>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69"/>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69"/>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69"/>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69"/>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69"/>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69"/>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69"/>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69"/>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69"/>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69"/>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69"/>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69"/>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69"/>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69"/>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69"/>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69"/>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69"/>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69"/>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69"/>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69"/>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69"/>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69"/>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69"/>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69"/>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69"/>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69"/>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69"/>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69"/>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69"/>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69"/>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69"/>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69"/>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69"/>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69"/>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69"/>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69"/>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69"/>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69"/>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69"/>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69"/>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69"/>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69"/>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69"/>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69"/>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69"/>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69"/>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69"/>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69"/>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69"/>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69"/>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69"/>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69"/>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69"/>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69"/>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69"/>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69"/>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69"/>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69"/>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69"/>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69"/>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69"/>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69"/>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69"/>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69"/>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69"/>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69"/>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69"/>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69"/>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69"/>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69"/>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69"/>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69"/>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69"/>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69"/>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69"/>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69"/>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69"/>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69"/>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69"/>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69"/>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69"/>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69"/>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69"/>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69"/>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69"/>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69"/>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69"/>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69"/>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69"/>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69"/>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69"/>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69"/>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69"/>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69"/>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69"/>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69"/>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69"/>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69"/>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69"/>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69"/>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69"/>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69"/>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69"/>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69"/>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69"/>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69"/>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69"/>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69"/>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69"/>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69"/>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69"/>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69"/>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69"/>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69"/>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69"/>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69"/>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69"/>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69"/>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69"/>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69"/>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69"/>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69"/>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69"/>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69"/>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69"/>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69"/>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69"/>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69"/>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69"/>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69"/>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69"/>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69"/>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69"/>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69"/>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69"/>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69"/>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69"/>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69"/>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69"/>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69"/>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69"/>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69"/>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69"/>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69"/>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69"/>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69"/>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69"/>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69"/>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69"/>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69"/>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69"/>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69"/>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69"/>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69"/>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69"/>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69"/>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69"/>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69"/>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69"/>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69"/>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69"/>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69"/>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69"/>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69"/>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69"/>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69"/>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69"/>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69"/>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69"/>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69"/>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69"/>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69"/>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69"/>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69"/>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69"/>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69"/>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69"/>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69"/>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69"/>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69"/>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69"/>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69"/>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69"/>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69"/>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69"/>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69"/>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69"/>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69"/>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69"/>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69"/>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69"/>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69"/>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69"/>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69"/>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69"/>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69"/>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69"/>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69"/>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69"/>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69"/>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69"/>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69"/>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69"/>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69"/>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69"/>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69"/>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69"/>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69"/>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69"/>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69"/>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69"/>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69"/>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69"/>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69"/>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69"/>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69"/>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69"/>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69"/>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69"/>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69"/>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69"/>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69"/>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69"/>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69"/>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69"/>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69"/>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69"/>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69"/>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69"/>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69"/>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69"/>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69"/>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69"/>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69"/>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69"/>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69"/>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69"/>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69"/>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69"/>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69"/>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69"/>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69"/>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69"/>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69"/>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69"/>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69"/>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69"/>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69"/>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69"/>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69"/>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69"/>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69"/>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69"/>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69"/>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69"/>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69"/>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69"/>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69"/>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69"/>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69"/>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69"/>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69"/>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69"/>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69"/>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69"/>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69"/>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69"/>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69"/>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69"/>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69"/>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69"/>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69"/>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69"/>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69"/>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69"/>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69"/>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69"/>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69"/>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69"/>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69"/>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69"/>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69"/>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69"/>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69"/>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69"/>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69"/>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69"/>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69"/>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69"/>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69"/>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69"/>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69"/>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69"/>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69"/>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69"/>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69"/>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69"/>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69"/>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69"/>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69"/>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69"/>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69"/>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69"/>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69"/>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69"/>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69"/>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69"/>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69"/>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69"/>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69"/>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69"/>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69"/>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69"/>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69"/>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69"/>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69"/>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69"/>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69"/>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69"/>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69"/>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69"/>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69"/>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69"/>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69"/>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69"/>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69"/>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69"/>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69"/>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69"/>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69"/>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69"/>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69"/>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69"/>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69"/>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69"/>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69"/>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69"/>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69"/>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69"/>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69"/>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69"/>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69"/>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69"/>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69"/>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69"/>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69"/>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69"/>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69"/>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69"/>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69"/>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69"/>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69"/>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69"/>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69"/>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69"/>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69"/>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69"/>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69"/>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69"/>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69"/>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69"/>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69"/>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69"/>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69"/>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69"/>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69"/>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69"/>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69"/>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69"/>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69"/>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69"/>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69"/>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69"/>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69"/>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69"/>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69"/>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69"/>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69"/>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69"/>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69"/>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69"/>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69"/>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69"/>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69"/>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69"/>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69"/>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69"/>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69"/>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69"/>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69"/>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69"/>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69"/>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69"/>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69"/>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69"/>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69"/>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69"/>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69"/>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69"/>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HEARTLAND FORWARD</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HEARTLAND FORWARD</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5405023.0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5364529.0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10769552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50000.0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50000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30.0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10819582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HEARTLAND FORWARD</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235955</v>
      </c>
      <c r="D3" s="99">
        <v>235955.0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3411557</v>
      </c>
      <c r="D14" s="99">
        <v>1535201.0</v>
      </c>
      <c r="E14" s="99">
        <v>1876356.0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108267</v>
      </c>
      <c r="D15" s="99">
        <v>64960.0</v>
      </c>
      <c r="E15" s="99">
        <v>43307.0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96270</v>
      </c>
      <c r="D16" s="99">
        <v>67389.0</v>
      </c>
      <c r="E16" s="99">
        <v>28881.0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6716490</v>
      </c>
      <c r="D20" s="99">
        <v>6684433.0</v>
      </c>
      <c r="E20" s="99">
        <v>32057.0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13196</v>
      </c>
      <c r="D22" s="99">
        <v>2639.0</v>
      </c>
      <c r="E22" s="99">
        <v>10557.0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203828</v>
      </c>
      <c r="D26" s="99">
        <v>142680.0</v>
      </c>
      <c r="E26" s="99">
        <v>61148.0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2858</v>
      </c>
      <c r="D28" s="99">
        <v>0.0</v>
      </c>
      <c r="E28" s="99">
        <v>2858.0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319211</v>
      </c>
      <c r="D34" s="99">
        <v>207487.0</v>
      </c>
      <c r="E34" s="99">
        <v>111724.0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9419</v>
      </c>
      <c r="D35" s="99">
        <v>0.0</v>
      </c>
      <c r="E35" s="99">
        <v>9419.0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4848</v>
      </c>
      <c r="D36" s="99">
        <v>1212.0</v>
      </c>
      <c r="E36" s="99">
        <v>3636.0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7114</v>
      </c>
      <c r="D38" s="99">
        <v>3557.0</v>
      </c>
      <c r="E38" s="99">
        <v>3557.0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11129013</v>
      </c>
      <c r="D40" s="103">
        <f t="shared" si="2"/>
        <v>8945513</v>
      </c>
      <c r="E40" s="103">
        <f t="shared" si="2"/>
        <v>2183500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HEARTLAND FORWARD</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2751141.0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40030.0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2791171</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0</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2009237.0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781934.0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2791171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2791171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HEARTLAND FORWARD</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2022'!C40</f>
        <v>11129013</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11129013</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927417.75</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2022'!E2+'Balance Sheet 2022'!E3</f>
        <v>2791171</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3.009615678</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2022'!E30</f>
        <v>2009237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2022'!C40</f>
        <v>11129013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927417.75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2.166485384</v>
      </c>
      <c r="E14" s="149" t="s">
        <v>187</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2022'!C40</f>
        <v>11129013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927417.75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0</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3.009615678</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2022'!E2:E7,'Revenues 2022'!F10:F15)</f>
        <v>5405023</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2022'!F44</f>
        <v>10819582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0.4995593175</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2022'!C7:C9)</f>
        <v>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2022'!C10:C12)</f>
        <v>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2022'!C40</f>
        <v>11129013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2022'!C10:C11)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2022'!C7:C9)</f>
        <v>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if(D37=0,0,D36/D37)</f>
        <v>0</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216</v>
      </c>
      <c r="D41" s="75">
        <f>'Expenses 2022'!D40</f>
        <v>8945513</v>
      </c>
      <c r="E41" s="164">
        <f t="shared" ref="E41:E44" si="1">D41/$D$44</f>
        <v>0.8038011098</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2022'!E40</f>
        <v>2183500</v>
      </c>
      <c r="E42" s="164">
        <f t="shared" si="1"/>
        <v>0.1961988902</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2022'!F40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11129013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2022'!F9</f>
        <v>10769552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2022'!F40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t="str">
        <f>if(D48=0, "$0",D47/D48)</f>
        <v>$0</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2022'!E2:E10)</f>
        <v>2791171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2022'!E19:E22)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2">
        <f>if(D53=0,0,D52/D53)</f>
        <v>0</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2022'!E18</f>
        <v>2791171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7">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HEARTLAND FORWARD</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5910255.0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1128268.0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8222552.0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15261075</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0"/>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0"/>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0"/>
      <c r="H12" s="43"/>
      <c r="I12" s="171"/>
      <c r="J12" s="43"/>
      <c r="K12" s="43"/>
      <c r="L12" s="43"/>
      <c r="M12" s="43"/>
      <c r="N12" s="43"/>
      <c r="O12" s="43"/>
      <c r="P12" s="43"/>
      <c r="Q12" s="43"/>
      <c r="R12" s="43"/>
      <c r="S12" s="43"/>
      <c r="T12" s="43"/>
      <c r="U12" s="43"/>
      <c r="V12" s="43"/>
      <c r="W12" s="43"/>
      <c r="X12" s="43"/>
      <c r="Y12" s="43"/>
      <c r="Z12" s="43"/>
    </row>
    <row r="13">
      <c r="A13" s="49"/>
      <c r="B13" s="45" t="s">
        <v>52</v>
      </c>
      <c r="C13" s="172"/>
      <c r="D13" s="61"/>
      <c r="E13" s="61"/>
      <c r="F13" s="62">
        <v>0.0</v>
      </c>
      <c r="G13" s="170"/>
      <c r="H13" s="43"/>
      <c r="J13" s="170"/>
      <c r="K13" s="43"/>
      <c r="L13" s="43"/>
      <c r="M13" s="43"/>
      <c r="N13" s="43"/>
      <c r="O13" s="43"/>
      <c r="P13" s="43"/>
      <c r="Q13" s="43"/>
      <c r="R13" s="43"/>
      <c r="S13" s="43"/>
      <c r="T13" s="43"/>
      <c r="U13" s="43"/>
      <c r="V13" s="43"/>
      <c r="W13" s="43"/>
      <c r="X13" s="43"/>
      <c r="Y13" s="43"/>
      <c r="Z13" s="43"/>
    </row>
    <row r="14">
      <c r="A14" s="49"/>
      <c r="B14" s="45" t="s">
        <v>54</v>
      </c>
      <c r="C14" s="173"/>
      <c r="D14" s="61"/>
      <c r="E14" s="61"/>
      <c r="F14" s="62">
        <v>0.0</v>
      </c>
      <c r="G14" s="170"/>
      <c r="H14" s="43"/>
      <c r="J14" s="170"/>
      <c r="K14" s="43"/>
      <c r="L14" s="43"/>
      <c r="M14" s="43"/>
      <c r="N14" s="43"/>
      <c r="O14" s="43"/>
      <c r="P14" s="43"/>
      <c r="Q14" s="43"/>
      <c r="R14" s="43"/>
      <c r="S14" s="43"/>
      <c r="T14" s="43"/>
      <c r="U14" s="43"/>
      <c r="V14" s="43"/>
      <c r="W14" s="43"/>
      <c r="X14" s="43"/>
      <c r="Y14" s="43"/>
      <c r="Z14" s="43"/>
    </row>
    <row r="15">
      <c r="A15" s="52"/>
      <c r="B15" s="45" t="s">
        <v>56</v>
      </c>
      <c r="C15" s="173"/>
      <c r="D15" s="61"/>
      <c r="E15" s="61"/>
      <c r="F15" s="62">
        <v>0.0</v>
      </c>
      <c r="G15" s="43"/>
      <c r="H15" s="43"/>
      <c r="J15" s="170"/>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837.0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237</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15261912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HEARTLAND FORWARD</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351045</v>
      </c>
      <c r="D3" s="99">
        <v>351045.0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2388726</v>
      </c>
      <c r="D14" s="99">
        <v>1074927.0</v>
      </c>
      <c r="E14" s="99">
        <v>1313799.0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65015</v>
      </c>
      <c r="D15" s="99">
        <v>39009.0</v>
      </c>
      <c r="E15" s="99">
        <v>26006.0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50359</v>
      </c>
      <c r="D16" s="99">
        <v>35251.0</v>
      </c>
      <c r="E16" s="99">
        <v>15108.0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5883014</v>
      </c>
      <c r="D20" s="99">
        <v>5836613.0</v>
      </c>
      <c r="E20" s="99">
        <v>46401.0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6946</v>
      </c>
      <c r="D21" s="99">
        <v>4862.0</v>
      </c>
      <c r="E21" s="99">
        <v>2084.0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10735</v>
      </c>
      <c r="D22" s="99">
        <v>2147.0</v>
      </c>
      <c r="E22" s="99">
        <v>8588.0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1685</v>
      </c>
      <c r="D23" s="99">
        <v>0.0</v>
      </c>
      <c r="E23" s="99">
        <v>1685.0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76233</v>
      </c>
      <c r="D25" s="99">
        <v>0.0</v>
      </c>
      <c r="E25" s="99">
        <v>76233.0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238696</v>
      </c>
      <c r="D26" s="99">
        <v>167087.0</v>
      </c>
      <c r="E26" s="99">
        <v>71609.0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1422043</v>
      </c>
      <c r="D28" s="99">
        <v>1422043.0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291583</v>
      </c>
      <c r="D34" s="99">
        <v>189529.0</v>
      </c>
      <c r="E34" s="99">
        <v>102054.0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238</v>
      </c>
      <c r="C35" s="98">
        <f t="shared" si="1"/>
        <v>31468</v>
      </c>
      <c r="D35" s="99">
        <v>25174.0</v>
      </c>
      <c r="E35" s="99">
        <v>6294.0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239</v>
      </c>
      <c r="C36" s="98">
        <f t="shared" si="1"/>
        <v>24497</v>
      </c>
      <c r="D36" s="99">
        <v>6124.0</v>
      </c>
      <c r="E36" s="99">
        <v>18373.0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74" t="s">
        <v>240</v>
      </c>
      <c r="C37" s="98">
        <f t="shared" si="1"/>
        <v>10500</v>
      </c>
      <c r="D37" s="99">
        <v>0.0</v>
      </c>
      <c r="E37" s="99">
        <v>10500.0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16225</v>
      </c>
      <c r="D38" s="99">
        <v>11539.0</v>
      </c>
      <c r="E38" s="99">
        <v>4686.0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10868770</v>
      </c>
      <c r="D40" s="103">
        <f t="shared" si="2"/>
        <v>9165350</v>
      </c>
      <c r="E40" s="103">
        <f t="shared" si="2"/>
        <v>1703420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HEARTLAND FORWARD</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7143446.0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40867.0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7184313</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0</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3341708.0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3842605.0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7184313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7184313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