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<sst xmlns="http://schemas.openxmlformats.org/spreadsheetml/2006/main" count="875" uniqueCount="252">
  <si>
    <t>THE MUSIC HALL</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</si>
  <si>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</si>
  <si>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</si>
  <si>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</si>
  <si>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</si>
  <si>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</si>
  <si>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</si>
  <si>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</si>
  <si>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</si>
  <si>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</si>
  <si>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</si>
  <si>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</si>
  <si>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</si>
  <si>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</si>
  <si>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</si>
  <si>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</si>
  <si>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</si>
  <si>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</si>
  <si>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</si>
  <si>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</si>
  <si>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</si>
  <si>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</si>
  <si>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</si>
  <si>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</si>
  <si>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</si>
  <si>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</si>
  <si>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</si>
  <si>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</si>
  <si>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</si>
  <si>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</si>
  <si>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</si>
  <si>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</si>
  <si>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</si>
  <si>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</si>
  <si>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</si>
  <si>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</si>
  <si>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</si>
  <si>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</si>
  <si>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</si>
  <si>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</si>
  <si>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</si>
  <si>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</si>
  <si>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</si>
  <si>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</si>
  <si>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</si>
  <si>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</si>
  <si>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</si>
  <si>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</si>
  <si>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</si>
  <si>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</si>
  <si>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</si>
  <si>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</si>
  <si>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</si>
  <si>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</si>
  <si>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</si>
  <si>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</si>
  <si>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</si>
  <si>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</si>
  <si>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</si>
  <si>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</si>
  <si>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</si>
  <si>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</si>
  <si>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</si>
  <si>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</si>
  <si>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Event Sales</t>
  </si>
  <si>
    <t>Playbill Sponsorship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</si>
  <si>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</si>
  <si>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</si>
  <si>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</si>
  <si>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</si>
  <si>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</si>
  <si>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</si>
  <si>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</si>
  <si>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</si>
  <si>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</si>
  <si>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</si>
  <si>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</si>
  <si>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</si>
  <si>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</si>
  <si>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</si>
  <si>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</si>
  <si>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</si>
  <si>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</si>
  <si>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</si>
  <si>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</si>
  <si>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</si>
  <si>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</si>
  <si>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</si>
  <si>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</si>
  <si>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</si>
  <si>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</si>
  <si>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</si>
  <si>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</si>
  <si>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</si>
  <si>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</si>
  <si>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</si>
  <si>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</si>
  <si>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</si>
  <si>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</si>
  <si>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</si>
  <si>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</si>
  <si>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</si>
  <si>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</si>
  <si>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</si>
  <si>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</si>
  <si>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</si>
  <si>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</si>
  <si>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</si>
  <si>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</si>
  <si>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</si>
  <si>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</si>
  <si>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</si>
  <si>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</si>
  <si>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</si>
  <si>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</si>
  <si>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</si>
  <si>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</si>
  <si>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</si>
  <si>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</si>
  <si>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</si>
  <si>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</si>
  <si>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</si>
  <si>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</si>
  <si>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</si>
  <si>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</si>
  <si>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</si>
  <si>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</si>
  <si>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</si>
  <si>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</si>
  <si>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</si>
  <si>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</si>
  <si>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</si>
  <si>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</si>
  <si>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</si>
  <si>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</si>
  <si>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Production Costs</t>
  </si>
  <si>
    <t xml:space="preserve"> Credit card/Bank fees</t>
  </si>
  <si>
    <t>Other fundraising costs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</si>
  <si>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</si>
  <si>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</si>
  <si>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</si>
  <si>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</si>
  <si>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</si>
  <si>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</si>
  <si>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</si>
  <si>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</si>
  <si>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</si>
  <si>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</si>
  <si>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</si>
  <si>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</si>
  <si>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</si>
  <si>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</si>
  <si>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</si>
  <si>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</si>
  <si>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</si>
  <si>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</si>
  <si>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</si>
  <si>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</si>
  <si>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</si>
  <si>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</si>
  <si>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</si>
  <si>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</si>
  <si>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</si>
  <si>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</si>
  <si>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</si>
  <si>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</si>
  <si>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</si>
  <si>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</si>
  <si>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</si>
  <si>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</si>
  <si>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</si>
  <si>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</si>
  <si>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</si>
  <si>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</si>
  <si>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</si>
  <si>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</si>
  <si>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</si>
  <si>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</si>
  <si>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</si>
  <si>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</si>
  <si>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</si>
  <si>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</si>
  <si>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</si>
  <si>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</si>
  <si>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</si>
  <si>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</si>
  <si>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</si>
  <si>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</si>
  <si>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</si>
  <si>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</si>
  <si>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</si>
  <si>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</si>
  <si>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</si>
  <si>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</si>
  <si>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</si>
  <si>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</si>
  <si>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</si>
  <si>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</si>
  <si>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</si>
  <si>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</si>
  <si>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</si>
  <si>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</si>
  <si>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</si>
  <si>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</si>
  <si>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</si>
  <si>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</si>
  <si>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</si>
  <si>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</si>
  <si>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</si>
  <si>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</si>
  <si>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</si>
  <si>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</si>
  <si>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</si>
  <si>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</si>
  <si>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</si>
  <si>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</si>
  <si>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</si>
  <si>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</si>
  <si>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</si>
  <si>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</si>
  <si>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</si>
  <si>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</si>
  <si>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</si>
  <si>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</si>
  <si>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</si>
  <si>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</si>
  <si>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</si>
  <si>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</si>
  <si>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</si>
  <si>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</si>
  <si>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</si>
  <si>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</si>
  <si>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</si>
  <si>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</si>
  <si>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</si>
  <si>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</si>
  <si>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</si>
  <si>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</si>
  <si>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Playbill Sponsorship R</t>
  </si>
  <si>
    <r>
      <rPr>
        <rFont val="Roboto"/>
        <color rgb="FF000000"/>
        <sz val="10.0"/>
      </rPr>
      <t xml:space="preserve">Gross amount from sales of </t>
    </r>
    <r>
      <rPr>
        <rFont val="Roboto"/>
        <color rgb="FF000000"/>
        <sz val="10.0"/>
      </rPr>
      <t>assets other than inventory</t>
    </r>
  </si>
  <si>
    <t xml:space="preserve"> Production Costs</t>
  </si>
  <si>
    <t>Credit card/Bank fees</t>
  </si>
  <si>
    <t xml:space="preserve"> Other expenses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</si>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</sst>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THE MUSIC HALL</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7568813</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461069</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7107744</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592312</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3216114</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5.429763368</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8855674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7568813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630734.4167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14.0402581</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7568813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630734.4167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5.429763368</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4568754</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7902541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0.5781373358</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2001152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301535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2302687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7568813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0.30423357</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134906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2001152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0.06741416944</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243</v>
      </c>
      <c r="D41" s="75">
        <f>'Expenses 2022'!D40</f>
        <v>5772416</v>
      </c>
      <c r="E41" s="165">
        <f t="shared" ref="E41:E44" si="1">D41/$D$44</f>
        <v>0.7626580284</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1387083</v>
      </c>
      <c r="E42" s="165">
        <f t="shared" si="1"/>
        <v>0.1832629502</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409314</v>
      </c>
      <c r="E43" s="165">
        <f t="shared" si="1"/>
        <v>0.05407902137</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7568813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2669085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409314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6.52087395</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3940672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2050479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1.921829972</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85852</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12977731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0.006615332064</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THE MUSIC HALL</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15000.0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4370029.0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4385029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6579108.0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140893.0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6720001</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88684.0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365751.0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149236.0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216515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216515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95000.0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89179.0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5821</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1038729.0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818695.0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220034</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67</v>
      </c>
      <c r="D39" s="74"/>
      <c r="E39" s="48">
        <v>12962.0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12962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11649046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THE MUSIC HALL</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208894</v>
      </c>
      <c r="D7" s="99">
        <v>104446.0</v>
      </c>
      <c r="E7" s="99">
        <v>52224.0</v>
      </c>
      <c r="F7" s="99">
        <v>52224.0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2190359</v>
      </c>
      <c r="D9" s="99">
        <v>990158.0</v>
      </c>
      <c r="E9" s="99">
        <v>909076.0</v>
      </c>
      <c r="F9" s="99">
        <v>291125.0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47696</v>
      </c>
      <c r="D10" s="99">
        <v>0.0</v>
      </c>
      <c r="E10" s="99">
        <v>47696.0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131167</v>
      </c>
      <c r="D11" s="99">
        <v>57166.0</v>
      </c>
      <c r="E11" s="99">
        <v>71093.0</v>
      </c>
      <c r="F11" s="99">
        <v>2908.0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206788</v>
      </c>
      <c r="D12" s="99">
        <v>111924.0</v>
      </c>
      <c r="E12" s="99">
        <v>68903.0</v>
      </c>
      <c r="F12" s="99">
        <v>25961.0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4534</v>
      </c>
      <c r="D15" s="99">
        <v>0.0</v>
      </c>
      <c r="E15" s="99">
        <v>4534.0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34229</v>
      </c>
      <c r="D16" s="99">
        <v>0.0</v>
      </c>
      <c r="E16" s="99">
        <v>34229.0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1904</v>
      </c>
      <c r="D19" s="99">
        <v>0.0</v>
      </c>
      <c r="E19" s="99">
        <v>1904.0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21861</v>
      </c>
      <c r="D20" s="99">
        <v>0.0</v>
      </c>
      <c r="E20" s="99">
        <v>21861.0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484619</v>
      </c>
      <c r="D21" s="99">
        <v>337705.0</v>
      </c>
      <c r="E21" s="99">
        <v>139165.0</v>
      </c>
      <c r="F21" s="99">
        <v>7749.0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54513</v>
      </c>
      <c r="D22" s="99">
        <v>6489.0</v>
      </c>
      <c r="E22" s="99">
        <v>40117.0</v>
      </c>
      <c r="F22" s="99">
        <v>7907.0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230649</v>
      </c>
      <c r="D23" s="99">
        <v>59575.0</v>
      </c>
      <c r="E23" s="99">
        <v>111499.0</v>
      </c>
      <c r="F23" s="99">
        <v>59575.0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48273</v>
      </c>
      <c r="D24" s="99">
        <v>48273.0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334383</v>
      </c>
      <c r="D25" s="99">
        <v>297141.0</v>
      </c>
      <c r="E25" s="99">
        <v>37242.0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76022</v>
      </c>
      <c r="D26" s="99">
        <v>26839.0</v>
      </c>
      <c r="E26" s="99">
        <v>48363.0</v>
      </c>
      <c r="F26" s="99">
        <v>820.0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3380</v>
      </c>
      <c r="D29" s="99">
        <v>3380.0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479372</v>
      </c>
      <c r="D31" s="99">
        <v>479372.0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97602</v>
      </c>
      <c r="D32" s="99">
        <v>66170.0</v>
      </c>
      <c r="E32" s="99">
        <v>31432.0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4260583</v>
      </c>
      <c r="D34" s="99">
        <v>4260583.0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241</v>
      </c>
      <c r="C35" s="98">
        <f t="shared" si="1"/>
        <v>246155</v>
      </c>
      <c r="D35" s="99">
        <v>246155.0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146905</v>
      </c>
      <c r="D36" s="99">
        <v>0.0</v>
      </c>
      <c r="E36" s="99">
        <v>0.0</v>
      </c>
      <c r="F36" s="99">
        <v>146905.0</v>
      </c>
      <c r="G36" s="43"/>
      <c r="H36" s="43"/>
      <c r="I36" s="43"/>
      <c r="J36" s="43"/>
      <c r="K36" s="43"/>
      <c r="L36" s="43"/>
      <c r="M36" s="43"/>
      <c r="N36" s="43"/>
      <c r="O36" s="43"/>
      <c r="P36" s="43"/>
      <c r="Q36" s="43"/>
      <c r="R36" s="43"/>
      <c r="S36" s="43"/>
      <c r="T36" s="43"/>
      <c r="U36" s="43"/>
      <c r="V36" s="43"/>
      <c r="W36" s="43"/>
      <c r="X36" s="43"/>
      <c r="Y36" s="43"/>
      <c r="Z36" s="43"/>
    </row>
    <row r="37">
      <c r="A37" s="45" t="s">
        <v>52</v>
      </c>
      <c r="B37" s="60" t="s">
        <v>134</v>
      </c>
      <c r="C37" s="98">
        <f t="shared" si="1"/>
        <v>88373</v>
      </c>
      <c r="D37" s="99">
        <v>6640.0</v>
      </c>
      <c r="E37" s="99">
        <v>81733.0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94777</v>
      </c>
      <c r="D38" s="99">
        <v>61797.0</v>
      </c>
      <c r="E38" s="99">
        <v>0.0</v>
      </c>
      <c r="F38" s="99">
        <v>32980.0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9493038</v>
      </c>
      <c r="D40" s="104">
        <f t="shared" si="2"/>
        <v>7163813</v>
      </c>
      <c r="E40" s="104">
        <f t="shared" si="2"/>
        <v>1701071</v>
      </c>
      <c r="F40" s="104">
        <f t="shared" si="2"/>
        <v>628154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MUSIC HALL</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1954332.0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259153.0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1365973.0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168893.0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525230.0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1.3310207E7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4605246.0</v>
      </c>
      <c r="E12" s="109">
        <f>D11-D12</f>
        <v>8704961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1117930.0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963067.0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15059539</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361039.0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1720855.0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58850.0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760792.0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2901536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9825144.0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2332859.0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12158003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15059539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THE MUSIC HALL</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9493038</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479372</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9013666</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751138.8333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2213485</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2.946838722</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9825144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9493038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791086.5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12.41980997</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1117930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9493038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791086.5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1.413157727</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4.359996449</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6579108</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11649046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0.5647765491</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2399253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385651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2784904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9493038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0.2933627781</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178863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2399253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0.07454945352</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245</v>
      </c>
      <c r="D41" s="75">
        <f>'Expenses 2023'!D40</f>
        <v>7163813</v>
      </c>
      <c r="E41" s="165">
        <f t="shared" ref="E41:E44" si="1">D41/$D$44</f>
        <v>0.7546386099</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1701071</v>
      </c>
      <c r="E42" s="165">
        <f t="shared" si="1"/>
        <v>0.1791914243</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628154</v>
      </c>
      <c r="E43" s="165">
        <f t="shared" si="1"/>
        <v>0.06616996582</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9493038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4385029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628154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6.980818398</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4273581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2081894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2.052737075</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58850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15059539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0.003907822145</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THE MUSIC HALL</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181</v>
      </c>
      <c r="D5" s="177">
        <f>'Ratios 2021'!D8</f>
        <v>8.925801591</v>
      </c>
      <c r="E5" s="177">
        <f>'Ratios 2022'!D8</f>
        <v>5.429763368</v>
      </c>
      <c r="F5" s="177">
        <f>'Ratios 2023'!D8</f>
        <v>2.946838722</v>
      </c>
      <c r="G5" s="177">
        <f>average(D5:F5)</f>
        <v>5.767467894</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189</v>
      </c>
      <c r="D10" s="149">
        <f>'Ratios 2021'!D14</f>
        <v>23.84844989</v>
      </c>
      <c r="E10" s="149">
        <f>'Ratios 2022'!D14</f>
        <v>14.0402581</v>
      </c>
      <c r="F10" s="149">
        <f>'Ratios 2023'!D14</f>
        <v>12.41980997</v>
      </c>
      <c r="G10" s="177">
        <f>average(D10:F10)</f>
        <v>16.76950599</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0</v>
      </c>
      <c r="E15" s="180">
        <f>'Ratios 2022'!D20</f>
        <v>0</v>
      </c>
      <c r="F15" s="180">
        <f>'Ratios 2023'!D20</f>
        <v>1.413157727</v>
      </c>
      <c r="G15" s="177">
        <f>average(D15:F15)</f>
        <v>0.4710525756</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0.489846698</v>
      </c>
      <c r="E20" s="163">
        <f>'Ratios 2022'!D26</f>
        <v>0.5781373358</v>
      </c>
      <c r="F20" s="163">
        <f>'Ratios 2023'!D26</f>
        <v>0.5647765491</v>
      </c>
      <c r="G20" s="181">
        <f>average(D20:F20)</f>
        <v>0.5442535276</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0.4317107372</v>
      </c>
      <c r="E25" s="163">
        <f>'Ratios 2022'!D33</f>
        <v>0.30423357</v>
      </c>
      <c r="F25" s="163">
        <f>'Ratios 2023'!D33</f>
        <v>0.2933627781</v>
      </c>
      <c r="G25" s="181">
        <f>average(D25:F25)</f>
        <v>0.3431023618</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0.09687811523</v>
      </c>
      <c r="E30" s="163">
        <f>'Ratios 2022'!D38</f>
        <v>0.06741416944</v>
      </c>
      <c r="F30" s="163">
        <f>'Ratios 2023'!D38</f>
        <v>0.07454945352</v>
      </c>
      <c r="G30" s="181">
        <f>average(D30:F30)</f>
        <v>0.07961391273</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0.6839653256</v>
      </c>
      <c r="E35" s="163">
        <f>'Ratios 2022'!E41</f>
        <v>0.7626580284</v>
      </c>
      <c r="F35" s="163">
        <f>'Ratios 2023'!E41</f>
        <v>0.7546386099</v>
      </c>
      <c r="G35" s="181">
        <f t="shared" ref="G35:G37" si="1">average(D35:F35)</f>
        <v>0.733753988</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0.2384650602</v>
      </c>
      <c r="E36" s="163">
        <f>'Ratios 2022'!E42</f>
        <v>0.1832629502</v>
      </c>
      <c r="F36" s="163">
        <f>'Ratios 2023'!E42</f>
        <v>0.1791914243</v>
      </c>
      <c r="G36" s="181">
        <f t="shared" si="1"/>
        <v>0.2003064782</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0.07756961418</v>
      </c>
      <c r="E37" s="163">
        <f>'Ratios 2022'!E43</f>
        <v>0.05407902137</v>
      </c>
      <c r="F37" s="163">
        <f>'Ratios 2023'!E43</f>
        <v>0.06616996582</v>
      </c>
      <c r="G37" s="181">
        <f t="shared" si="1"/>
        <v>0.06593953379</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12.42192784</v>
      </c>
      <c r="E42" s="166">
        <f>'Ratios 2022'!D49</f>
        <v>6.52087395</v>
      </c>
      <c r="F42" s="166">
        <f>'Ratios 2023'!D49</f>
        <v>6.980818398</v>
      </c>
      <c r="G42" s="183">
        <f>average(D42:F42)</f>
        <v>8.641206729</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2.73747392</v>
      </c>
      <c r="E47" s="149">
        <f>'Ratios 2022'!D54</f>
        <v>1.921829972</v>
      </c>
      <c r="F47" s="149">
        <f>'Ratios 2023'!D54</f>
        <v>2.052737075</v>
      </c>
      <c r="G47" s="177">
        <f>average(D47:F47)</f>
        <v>2.237346989</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0.01006171611</v>
      </c>
      <c r="E52" s="184">
        <f>'Ratios 2022'!D59</f>
        <v>0.006615332064</v>
      </c>
      <c r="F52" s="184">
        <f>'Ratios 2023'!D59</f>
        <v>0.003907822145</v>
      </c>
      <c r="G52" s="185">
        <f>average(D52:F52)</f>
        <v>0.006861623439</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THE MUSIC HALL</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THE MUSIC HALL</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2968567.0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1516457.0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4485024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1676163.0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84265.0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1760428</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3438.0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252773.0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60056.0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192717</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192717</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391573.0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-391573</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-391573</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341297.0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340709.0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588</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67</v>
      </c>
      <c r="D39" s="74"/>
      <c r="E39" s="48">
        <v>9574.0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9574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6060196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THE MUSIC HALL</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203743</v>
      </c>
      <c r="D7" s="99">
        <v>101871.0</v>
      </c>
      <c r="E7" s="99">
        <v>50936.0</v>
      </c>
      <c r="F7" s="99">
        <v>50936.0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1493565</v>
      </c>
      <c r="D9" s="99">
        <v>759745.0</v>
      </c>
      <c r="E9" s="99">
        <v>550433.0</v>
      </c>
      <c r="F9" s="99">
        <v>183387.0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52098</v>
      </c>
      <c r="D10" s="99">
        <v>19118.0</v>
      </c>
      <c r="E10" s="99">
        <v>23791.0</v>
      </c>
      <c r="F10" s="99">
        <v>9189.0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112334</v>
      </c>
      <c r="D11" s="99">
        <v>56373.0</v>
      </c>
      <c r="E11" s="99">
        <v>50269.0</v>
      </c>
      <c r="F11" s="99">
        <v>5692.0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147709</v>
      </c>
      <c r="D12" s="99">
        <v>86440.0</v>
      </c>
      <c r="E12" s="99">
        <v>42935.0</v>
      </c>
      <c r="F12" s="99">
        <v>18334.0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6413</v>
      </c>
      <c r="D15" s="99">
        <v>0.0</v>
      </c>
      <c r="E15" s="99">
        <v>6413.0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19778</v>
      </c>
      <c r="D16" s="99">
        <v>0.0</v>
      </c>
      <c r="E16" s="99">
        <v>19778.0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32964</v>
      </c>
      <c r="D20" s="99">
        <v>0.0</v>
      </c>
      <c r="E20" s="99">
        <v>32964.0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214037</v>
      </c>
      <c r="D21" s="99">
        <v>151811.0</v>
      </c>
      <c r="E21" s="99">
        <v>60311.0</v>
      </c>
      <c r="F21" s="99">
        <v>1915.0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34524</v>
      </c>
      <c r="D22" s="99">
        <v>309.0</v>
      </c>
      <c r="E22" s="99">
        <v>28160.0</v>
      </c>
      <c r="F22" s="99">
        <v>6055.0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142020</v>
      </c>
      <c r="D23" s="99">
        <v>30242.0</v>
      </c>
      <c r="E23" s="99">
        <v>81536.0</v>
      </c>
      <c r="F23" s="99">
        <v>30242.0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16562</v>
      </c>
      <c r="D24" s="99">
        <v>16562.0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182006</v>
      </c>
      <c r="D25" s="99">
        <v>154812.0</v>
      </c>
      <c r="E25" s="99">
        <v>27194.0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34525</v>
      </c>
      <c r="D26" s="99">
        <v>810.0</v>
      </c>
      <c r="E26" s="99">
        <v>30979.0</v>
      </c>
      <c r="F26" s="99">
        <v>2736.0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5051</v>
      </c>
      <c r="D29" s="99">
        <v>5051.0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325510</v>
      </c>
      <c r="D31" s="99">
        <v>325510.0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59328</v>
      </c>
      <c r="D32" s="99">
        <v>42345.0</v>
      </c>
      <c r="E32" s="99">
        <v>16983.0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1313418</v>
      </c>
      <c r="D34" s="99">
        <v>1313418.0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134</v>
      </c>
      <c r="C35" s="98">
        <f t="shared" si="1"/>
        <v>92308</v>
      </c>
      <c r="D35" s="99">
        <v>5026.0</v>
      </c>
      <c r="E35" s="99">
        <v>87282.0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91340</v>
      </c>
      <c r="D36" s="99">
        <v>91340.0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137</v>
      </c>
      <c r="C37" s="98">
        <f t="shared" si="1"/>
        <v>39244</v>
      </c>
      <c r="D37" s="99">
        <v>0.0</v>
      </c>
      <c r="E37" s="99">
        <v>0.0</v>
      </c>
      <c r="F37" s="99">
        <v>39244.0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36142</v>
      </c>
      <c r="D38" s="99">
        <v>22815.0</v>
      </c>
      <c r="E38" s="99">
        <v>0.0</v>
      </c>
      <c r="F38" s="99">
        <v>13327.0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4654619</v>
      </c>
      <c r="D40" s="104">
        <f t="shared" si="2"/>
        <v>3183598</v>
      </c>
      <c r="E40" s="104">
        <f t="shared" si="2"/>
        <v>1109964</v>
      </c>
      <c r="F40" s="104">
        <f t="shared" si="2"/>
        <v>361057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MUSIC HALL</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2886530.0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333534.0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277032.0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51471.0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199919.0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1.1263685E7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4058490.0</v>
      </c>
      <c r="E12" s="109">
        <f>D11-D12</f>
        <v>7205195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157843.0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11111524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357141.0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1012182.0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111801.0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6703.0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1487827</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9250454.0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373243.0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9623697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11111524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THE MUSIC HALL</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4654619</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325510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4329109</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360759.0833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3220064</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8.925801591</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9250454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4654619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387884.9167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23.84844989</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4654619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387884.9167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8.925801591</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2968567</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6060196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0.489846698</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1697308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312141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2009449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4654619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0.4317107372</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164432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1697308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0.09687811523</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3183598</v>
      </c>
      <c r="E41" s="165">
        <f t="shared" ref="E41:E44" si="1">D41/$D$44</f>
        <v>0.6839653256</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1109964</v>
      </c>
      <c r="E42" s="165">
        <f t="shared" si="1"/>
        <v>0.2384650602</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361057</v>
      </c>
      <c r="E43" s="165">
        <f t="shared" si="1"/>
        <v>0.07756961418</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4654619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4485024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361057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12.42192784</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3748486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1369323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2.73747392</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111801</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11111524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0.01006171611</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THE MUSIC HALL</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18323.0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2650762.0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2669085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4568754.0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238</v>
      </c>
      <c r="D11" s="61"/>
      <c r="E11" s="61"/>
      <c r="F11" s="62">
        <v>112392.0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4681146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27287.0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355577.0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106291.0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249286</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249286</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30331.0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-30331</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-30331</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489788.0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397035.0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92753</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756291.0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547222.0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209069</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67</v>
      </c>
      <c r="D39" s="74"/>
      <c r="E39" s="48">
        <v>4246.0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4246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7902541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THE MUSIC HALL</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204045</v>
      </c>
      <c r="D7" s="99">
        <v>102023.0</v>
      </c>
      <c r="E7" s="99">
        <v>51011.0</v>
      </c>
      <c r="F7" s="99">
        <v>51011.0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1797107</v>
      </c>
      <c r="D9" s="99">
        <v>867124.0</v>
      </c>
      <c r="E9" s="99">
        <v>699344.0</v>
      </c>
      <c r="F9" s="99">
        <v>230639.0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134906</v>
      </c>
      <c r="D11" s="99">
        <v>53897.0</v>
      </c>
      <c r="E11" s="99">
        <v>74250.0</v>
      </c>
      <c r="F11" s="99">
        <v>6759.0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166629</v>
      </c>
      <c r="D12" s="99">
        <v>92932.0</v>
      </c>
      <c r="E12" s="99">
        <v>52257.0</v>
      </c>
      <c r="F12" s="99">
        <v>21440.0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16453</v>
      </c>
      <c r="D15" s="99">
        <v>0.0</v>
      </c>
      <c r="E15" s="99">
        <v>16453.0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35775</v>
      </c>
      <c r="D16" s="99">
        <v>0.0</v>
      </c>
      <c r="E16" s="99">
        <v>35775.0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18722</v>
      </c>
      <c r="D20" s="99">
        <v>0.0</v>
      </c>
      <c r="E20" s="99">
        <v>18722.0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421700</v>
      </c>
      <c r="D21" s="99">
        <v>307076.0</v>
      </c>
      <c r="E21" s="99">
        <v>108971.0</v>
      </c>
      <c r="F21" s="99">
        <v>5653.0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47405</v>
      </c>
      <c r="D22" s="99">
        <v>5491.0</v>
      </c>
      <c r="E22" s="99">
        <v>32700.0</v>
      </c>
      <c r="F22" s="99">
        <v>9214.0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151112</v>
      </c>
      <c r="D23" s="99">
        <v>38253.0</v>
      </c>
      <c r="E23" s="99">
        <v>74606.0</v>
      </c>
      <c r="F23" s="99">
        <v>38253.0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14905</v>
      </c>
      <c r="D24" s="99">
        <v>14905.0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238324</v>
      </c>
      <c r="D25" s="99">
        <v>206979.0</v>
      </c>
      <c r="E25" s="99">
        <v>31345.0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71090</v>
      </c>
      <c r="D26" s="99">
        <v>10158.0</v>
      </c>
      <c r="E26" s="99">
        <v>57173.0</v>
      </c>
      <c r="F26" s="99">
        <v>3759.0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4430</v>
      </c>
      <c r="D29" s="99">
        <v>4430.0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461069</v>
      </c>
      <c r="D31" s="99">
        <v>461069.0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79911</v>
      </c>
      <c r="D32" s="99">
        <v>57155.0</v>
      </c>
      <c r="E32" s="99">
        <v>22756.0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240</v>
      </c>
      <c r="C34" s="98">
        <f t="shared" si="1"/>
        <v>3377347</v>
      </c>
      <c r="D34" s="99">
        <v>3377347.0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241</v>
      </c>
      <c r="C35" s="98">
        <f t="shared" si="1"/>
        <v>144652</v>
      </c>
      <c r="D35" s="99">
        <v>144652.0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242</v>
      </c>
      <c r="C36" s="98">
        <f t="shared" si="1"/>
        <v>119053</v>
      </c>
      <c r="D36" s="99">
        <v>7591.0</v>
      </c>
      <c r="E36" s="99">
        <v>111462.0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137</v>
      </c>
      <c r="C37" s="98">
        <f t="shared" si="1"/>
        <v>24738</v>
      </c>
      <c r="D37" s="99">
        <v>0.0</v>
      </c>
      <c r="E37" s="99">
        <v>0.0</v>
      </c>
      <c r="F37" s="99">
        <v>24738.0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39440</v>
      </c>
      <c r="D38" s="99">
        <v>21334.0</v>
      </c>
      <c r="E38" s="99">
        <v>258.0</v>
      </c>
      <c r="F38" s="99">
        <v>17848.0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7568813</v>
      </c>
      <c r="D40" s="104">
        <f t="shared" si="2"/>
        <v>5772416</v>
      </c>
      <c r="E40" s="104">
        <f t="shared" si="2"/>
        <v>1387083</v>
      </c>
      <c r="F40" s="104">
        <f t="shared" si="2"/>
        <v>409314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MUSIC HALL</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2883110.0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333004.0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139964.0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122409.0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462185.0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1.2382181E7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4410076.0</v>
      </c>
      <c r="E12" s="109">
        <f>D11-D12</f>
        <v>7972105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1064954.0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12977731</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159340.0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1891139.0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85852.0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883378.0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3019709</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8855674.0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1102348.0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9958022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12977731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