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<sst xmlns="http://schemas.openxmlformats.org/spreadsheetml/2006/main" count="874" uniqueCount="257">
  <si>
    <t>GROWSMART MAINE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</si>
  <si>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</si>
  <si>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</si>
  <si>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</si>
  <si>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</si>
  <si>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</si>
  <si>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</si>
  <si>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</si>
  <si>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</si>
  <si>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</si>
  <si>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</si>
  <si>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</si>
  <si>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</si>
  <si>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</si>
  <si>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</si>
  <si>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</si>
  <si>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</si>
  <si>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</si>
  <si>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</si>
  <si>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</si>
  <si>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</si>
  <si>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</si>
  <si>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</si>
  <si>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</si>
  <si>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</si>
  <si>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</si>
  <si>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</si>
  <si>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</si>
  <si>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</si>
  <si>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</si>
  <si>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</si>
  <si>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</si>
  <si>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</si>
  <si>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</si>
  <si>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</si>
  <si>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</si>
  <si>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</si>
  <si>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</si>
  <si>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</si>
  <si>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</si>
  <si>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</si>
  <si>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</si>
  <si>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</si>
  <si>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</si>
  <si>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</si>
  <si>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</si>
  <si>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</si>
  <si>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</si>
  <si>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</si>
  <si>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</si>
  <si>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</si>
  <si>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</si>
  <si>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</si>
  <si>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</si>
  <si>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</si>
  <si>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</si>
  <si>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</si>
  <si>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</si>
  <si>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</si>
  <si>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</si>
  <si>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</si>
  <si>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</si>
  <si>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</si>
  <si>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</si>
  <si>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SUMMIT/FORUM REGISTRATIONS</t>
  </si>
  <si>
    <t>MASG</t>
  </si>
  <si>
    <t>BROADBAND FEE FOR SERVICE</t>
  </si>
  <si>
    <t>CLIMATE TABLE/ENERGY EFFIC.</t>
  </si>
  <si>
    <t>FORUMS/SMARTGROWTH WORKSHOPS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</si>
  <si>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</si>
  <si>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</si>
  <si>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</si>
  <si>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</si>
  <si>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</si>
  <si>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</si>
  <si>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</si>
  <si>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</si>
  <si>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</si>
  <si>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</si>
  <si>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</si>
  <si>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</si>
  <si>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</si>
  <si>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</si>
  <si>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</si>
  <si>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</si>
  <si>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</si>
  <si>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</si>
  <si>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</si>
  <si>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</si>
  <si>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</si>
  <si>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</si>
  <si>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</si>
  <si>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</si>
  <si>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</si>
  <si>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</si>
  <si>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</si>
  <si>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</si>
  <si>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</si>
  <si>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</si>
  <si>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</si>
  <si>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</si>
  <si>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</si>
  <si>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</si>
  <si>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</si>
  <si>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</si>
  <si>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</si>
  <si>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</si>
  <si>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</si>
  <si>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</si>
  <si>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</si>
  <si>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</si>
  <si>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</si>
  <si>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</si>
  <si>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</si>
  <si>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</si>
  <si>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</si>
  <si>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</si>
  <si>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</si>
  <si>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</si>
  <si>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</si>
  <si>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</si>
  <si>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</si>
  <si>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</si>
  <si>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</si>
  <si>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</si>
  <si>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</si>
  <si>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</si>
  <si>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</si>
  <si>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</si>
  <si>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</si>
  <si>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</si>
  <si>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</si>
  <si>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</si>
  <si>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</si>
  <si>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</si>
  <si>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</si>
  <si>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</si>
  <si>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</si>
  <si>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</si>
  <si>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</si>
  <si>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</si>
  <si>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</si>
  <si>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</si>
  <si>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</si>
  <si>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</si>
  <si>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</si>
  <si>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</si>
  <si>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</si>
  <si>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</si>
  <si>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</si>
  <si>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</si>
  <si>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</si>
  <si>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</si>
  <si>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</si>
  <si>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</si>
  <si>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</si>
  <si>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</si>
  <si>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</si>
  <si>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</si>
  <si>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</si>
  <si>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</si>
  <si>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</si>
  <si>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</si>
  <si>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</si>
  <si>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</si>
  <si>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</si>
  <si>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</si>
  <si>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</si>
  <si>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</si>
  <si>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</si>
  <si>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</si>
  <si>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</si>
  <si>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</si>
  <si>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</si>
  <si>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</si>
  <si>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</si>
  <si>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</si>
  <si>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</si>
  <si>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</si>
  <si>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</si>
  <si>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</si>
  <si>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</si>
  <si>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</si>
  <si>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</si>
  <si>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</si>
  <si>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</si>
  <si>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</si>
  <si>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</si>
  <si>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</si>
  <si>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</si>
  <si>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</si>
  <si>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</si>
  <si>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</si>
  <si>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</si>
  <si>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</si>
  <si>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</si>
  <si>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</si>
  <si>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</si>
  <si>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</si>
  <si>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</si>
  <si>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</si>
  <si>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</si>
  <si>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</si>
  <si>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</si>
  <si>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</si>
  <si>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</si>
  <si>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</si>
  <si>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</si>
  <si>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</si>
  <si>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</si>
  <si>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</si>
  <si>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</si>
  <si>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</si>
  <si>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</si>
  <si>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</si>
  <si>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</si>
  <si>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</si>
  <si>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</si>
  <si>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</si>
  <si>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</si>
  <si>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</si>
  <si>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</si>
  <si>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</si>
  <si>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</si>
  <si>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</si>
  <si>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</si>
  <si>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</si>
  <si>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</si>
  <si>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</si>
  <si>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</si>
  <si>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</si>
  <si>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</si>
  <si>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</si>
  <si>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</si>
  <si>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</si>
  <si>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</si>
  <si>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</si>
  <si>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</si>
  <si>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SUMMIT FEE FOR SERVICE</t>
  </si>
  <si>
    <r>
      <rPr>
        <rFont val="Roboto"/>
        <color rgb="FF000000"/>
        <sz val="10.0"/>
      </rPr>
      <t xml:space="preserve">Gross amount from sales of </t>
    </r>
    <r>
      <rPr>
        <rFont val="Roboto"/>
        <color rgb="FF000000"/>
        <sz val="10.0"/>
      </rPr>
      <t>assets other than inventory</t>
    </r>
  </si>
  <si>
    <t>FISCAL AGENT RESERVES</t>
  </si>
  <si>
    <t>PROGRAM STIPENDS</t>
  </si>
  <si>
    <t>EVENT COSTS</t>
  </si>
  <si>
    <r>
      <rPr>
        <rFont val="Roboto"/>
        <b/>
        <color rgb="FF000000"/>
        <sz val="10.0"/>
      </rPr>
      <t xml:space="preserve">Program Expenses </t>
    </r>
    <r>
      <rPr>
        <rFont val="Roboto"/>
        <b/>
        <i/>
        <color rgb="FF000000"/>
        <sz val="10.0"/>
      </rPr>
      <t xml:space="preserve">(Program Efficiency Ratio) </t>
    </r>
  </si>
  <si>
    <t>KBP FEE FOR SERVICE</t>
  </si>
  <si>
    <t>PLANNING FOR AG FEE FOR SVC</t>
  </si>
  <si>
    <t>FISCAL FEES</t>
  </si>
  <si>
    <t>All other program service revenue.</t>
  </si>
  <si>
    <r>
      <rPr>
        <rFont val="Roboto"/>
        <color rgb="FF000000"/>
        <sz val="10.0"/>
      </rPr>
      <t xml:space="preserve">Gross amount from sales of </t>
    </r>
    <r>
      <rPr>
        <rFont val="Roboto"/>
        <color rgb="FF000000"/>
        <sz val="10.0"/>
      </rPr>
      <t>assets other than inventory</t>
    </r>
  </si>
  <si>
    <t>PROGRAM COSTS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</si>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</sst>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GROWSMART MAINE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418984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305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418679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34889.91667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302711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8.676174348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154606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418984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34915.33333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4.428025891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418984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34915.33333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8.676174348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232912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482025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0.483194855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134597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29730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164327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418984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0.3922035209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19069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134597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0.1416747773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309060</v>
      </c>
      <c r="E41" s="165">
        <f t="shared" ref="E41:E44" si="1">D41/$D$44</f>
        <v>0.7376415329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109924</v>
      </c>
      <c r="E42" s="165">
        <f t="shared" si="1"/>
        <v>0.2623584671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418984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255777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425060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122010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3.483812802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460420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GROWSMART MAINE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35356.0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98650.0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79042.0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213048</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148039.0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245</v>
      </c>
      <c r="D11" s="61"/>
      <c r="E11" s="61"/>
      <c r="F11" s="62">
        <v>72500.0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238</v>
      </c>
      <c r="D12" s="61"/>
      <c r="E12" s="61"/>
      <c r="F12" s="62">
        <v>41450.0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66</v>
      </c>
      <c r="D13" s="61"/>
      <c r="E13" s="61"/>
      <c r="F13" s="62">
        <v>19363.0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246</v>
      </c>
      <c r="D14" s="61"/>
      <c r="E14" s="61"/>
      <c r="F14" s="62">
        <v>10010.0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247</v>
      </c>
      <c r="D15" s="61"/>
      <c r="E15" s="61"/>
      <c r="F15" s="62">
        <v>8698.0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300060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513715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GROWSMART MAINE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103114</v>
      </c>
      <c r="D7" s="99">
        <v>58303.0</v>
      </c>
      <c r="E7" s="99">
        <v>34164.0</v>
      </c>
      <c r="F7" s="99">
        <v>10647.0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209250</v>
      </c>
      <c r="D9" s="99">
        <v>149684.0</v>
      </c>
      <c r="E9" s="99">
        <v>49397.0</v>
      </c>
      <c r="F9" s="99">
        <v>10169.0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3581</v>
      </c>
      <c r="D10" s="99">
        <v>2591.0</v>
      </c>
      <c r="E10" s="99">
        <v>769.0</v>
      </c>
      <c r="F10" s="99">
        <v>221.0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18439</v>
      </c>
      <c r="D11" s="99">
        <v>14719.0</v>
      </c>
      <c r="E11" s="99">
        <v>3607.0</v>
      </c>
      <c r="F11" s="99">
        <v>113.0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23656</v>
      </c>
      <c r="D12" s="99">
        <v>0.0</v>
      </c>
      <c r="E12" s="99">
        <v>23656.0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16082</v>
      </c>
      <c r="D16" s="99">
        <v>0.0</v>
      </c>
      <c r="E16" s="99">
        <v>16082.0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16916</v>
      </c>
      <c r="D20" s="99">
        <v>13713.0</v>
      </c>
      <c r="E20" s="99">
        <v>3203.0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66</v>
      </c>
      <c r="D21" s="99">
        <v>66.0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22726</v>
      </c>
      <c r="D22" s="99">
        <v>10208.0</v>
      </c>
      <c r="E22" s="99">
        <v>12093.0</v>
      </c>
      <c r="F22" s="99">
        <v>425.0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3945</v>
      </c>
      <c r="D23" s="99">
        <v>1379.0</v>
      </c>
      <c r="E23" s="99">
        <v>686.0</v>
      </c>
      <c r="F23" s="99">
        <v>1880.0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9763</v>
      </c>
      <c r="D25" s="99">
        <v>0.0</v>
      </c>
      <c r="E25" s="99">
        <v>9763.0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13154</v>
      </c>
      <c r="D26" s="99">
        <v>12093.0</v>
      </c>
      <c r="E26" s="99">
        <v>904.0</v>
      </c>
      <c r="F26" s="99">
        <v>157.0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33129</v>
      </c>
      <c r="D28" s="99">
        <v>30658.0</v>
      </c>
      <c r="E28" s="99">
        <v>2298.0</v>
      </c>
      <c r="F28" s="99">
        <v>173.0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305</v>
      </c>
      <c r="D31" s="99">
        <v>0.0</v>
      </c>
      <c r="E31" s="99">
        <v>305.0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3463</v>
      </c>
      <c r="D32" s="99">
        <v>0.0</v>
      </c>
      <c r="E32" s="99">
        <v>3463.0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241</v>
      </c>
      <c r="C34" s="98">
        <f t="shared" si="1"/>
        <v>76856</v>
      </c>
      <c r="D34" s="99">
        <v>76856.0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8">
        <f t="shared" si="1"/>
        <v>16617</v>
      </c>
      <c r="D35" s="99">
        <v>16617.0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571062</v>
      </c>
      <c r="D40" s="104">
        <f t="shared" si="2"/>
        <v>386887</v>
      </c>
      <c r="E40" s="104">
        <f t="shared" si="2"/>
        <v>160390</v>
      </c>
      <c r="F40" s="104">
        <f t="shared" si="2"/>
        <v>23785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GROWSMART MAINE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22009.0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169665.0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173655.0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54122.0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19817.0</v>
      </c>
      <c r="E12" s="109">
        <f>D11-D12</f>
        <v>34305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1250.0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400884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32342.0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140135.0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97148.0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269625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97259.0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34000.0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131259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400884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GROWSMART MAINE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571062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305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570757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47563.08333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191674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4.029890128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97259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571062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47588.5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2.043750066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571062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47588.5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4.029890128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148039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513715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0.2881734035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312364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45676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358040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571062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0.6269722027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22020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312364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0.07049467928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250</v>
      </c>
      <c r="D41" s="75">
        <f>'Expenses 2023'!D40</f>
        <v>386887</v>
      </c>
      <c r="E41" s="165">
        <f t="shared" ref="E41:E44" si="1">D41/$D$44</f>
        <v>0.6774868578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160390</v>
      </c>
      <c r="E42" s="165">
        <f t="shared" si="1"/>
        <v>0.2808626734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23785</v>
      </c>
      <c r="E43" s="165">
        <f t="shared" si="1"/>
        <v>0.04165046878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571062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213048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23785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8.957241959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365329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172477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2.118131693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400884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GROWSMART MAINE</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181</v>
      </c>
      <c r="D5" s="177">
        <f>'Ratios 2021'!D8</f>
        <v>6.272604588</v>
      </c>
      <c r="E5" s="177">
        <f>'Ratios 2022'!D8</f>
        <v>8.676174348</v>
      </c>
      <c r="F5" s="177">
        <f>'Ratios 2023'!D8</f>
        <v>4.029890128</v>
      </c>
      <c r="G5" s="177">
        <f>average(D5:F5)</f>
        <v>6.326223022</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189</v>
      </c>
      <c r="D10" s="149">
        <f>'Ratios 2021'!D14</f>
        <v>6.167964299</v>
      </c>
      <c r="E10" s="149">
        <f>'Ratios 2022'!D14</f>
        <v>4.428025891</v>
      </c>
      <c r="F10" s="149">
        <f>'Ratios 2023'!D14</f>
        <v>2.043750066</v>
      </c>
      <c r="G10" s="177">
        <f>average(D10:F10)</f>
        <v>4.213246752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0.490101934</v>
      </c>
      <c r="E20" s="163">
        <f>'Ratios 2022'!D26</f>
        <v>0.483194855</v>
      </c>
      <c r="F20" s="163">
        <f>'Ratios 2023'!D26</f>
        <v>0.2881734035</v>
      </c>
      <c r="G20" s="181">
        <f>average(D20:F20)</f>
        <v>0.4204900642</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0.5909848719</v>
      </c>
      <c r="E25" s="163">
        <f>'Ratios 2022'!D33</f>
        <v>0.3922035209</v>
      </c>
      <c r="F25" s="163">
        <f>'Ratios 2023'!D33</f>
        <v>0.6269722027</v>
      </c>
      <c r="G25" s="181">
        <f>average(D25:F25)</f>
        <v>0.5367201985</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0.1416747773</v>
      </c>
      <c r="F30" s="163">
        <f>'Ratios 2023'!D38</f>
        <v>0.07049467928</v>
      </c>
      <c r="G30" s="181">
        <f>average(D30:F30)</f>
        <v>0.07072315219</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0.4900446266</v>
      </c>
      <c r="E35" s="163">
        <f>'Ratios 2022'!E41</f>
        <v>0.7376415329</v>
      </c>
      <c r="F35" s="163">
        <f>'Ratios 2023'!E41</f>
        <v>0.6774868578</v>
      </c>
      <c r="G35" s="181">
        <f t="shared" ref="G35:G37" si="1">average(D35:F35)</f>
        <v>0.6350576724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0.5099553734</v>
      </c>
      <c r="E36" s="163">
        <f>'Ratios 2022'!E42</f>
        <v>0.2623584671</v>
      </c>
      <c r="F36" s="163">
        <f>'Ratios 2023'!E42</f>
        <v>0.2808626734</v>
      </c>
      <c r="G36" s="181">
        <f t="shared" si="1"/>
        <v>0.351058838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v>
      </c>
      <c r="F37" s="163">
        <f>'Ratios 2023'!E43</f>
        <v>0.04165046878</v>
      </c>
      <c r="G37" s="181">
        <f t="shared" si="1"/>
        <v>0.01388348959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0</v>
      </c>
      <c r="E42" s="166">
        <f>'Ratios 2022'!D49</f>
        <v>0</v>
      </c>
      <c r="F42" s="166">
        <f>'Ratios 2023'!D49</f>
        <v>8.957241959</v>
      </c>
      <c r="G42" s="183">
        <f>average(D42:F42)</f>
        <v>2.98574732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2.454822661</v>
      </c>
      <c r="E47" s="149">
        <f>'Ratios 2022'!D54</f>
        <v>3.483812802</v>
      </c>
      <c r="F47" s="149">
        <f>'Ratios 2023'!D54</f>
        <v>2.118131693</v>
      </c>
      <c r="G47" s="177">
        <f>average(D47:F47)</f>
        <v>2.685589052</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GROWSMART MAINE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GROWSMART MAINE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27380.0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31555.0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109527.0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168462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29305.0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15780.0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4350.0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550.0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54985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223478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GROWSMART MAINE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87494</v>
      </c>
      <c r="D7" s="99">
        <v>51680.0</v>
      </c>
      <c r="E7" s="99">
        <v>35814.0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11082</v>
      </c>
      <c r="D9" s="99">
        <v>5320.0</v>
      </c>
      <c r="E9" s="99">
        <v>5762.0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6705</v>
      </c>
      <c r="D12" s="99">
        <v>0.0</v>
      </c>
      <c r="E12" s="99">
        <v>6705.0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14217</v>
      </c>
      <c r="D16" s="99">
        <v>0.0</v>
      </c>
      <c r="E16" s="99">
        <v>14217.0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29930</v>
      </c>
      <c r="D20" s="99">
        <v>14930.0</v>
      </c>
      <c r="E20" s="99">
        <v>15000.0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161</v>
      </c>
      <c r="D21" s="99">
        <v>161.0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4389</v>
      </c>
      <c r="D22" s="99">
        <v>2105.0</v>
      </c>
      <c r="E22" s="99">
        <v>2284.0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3524</v>
      </c>
      <c r="D23" s="99">
        <v>2011.0</v>
      </c>
      <c r="E23" s="99">
        <v>1513.0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4076</v>
      </c>
      <c r="D25" s="99">
        <v>0.0</v>
      </c>
      <c r="E25" s="99">
        <v>4076.0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873</v>
      </c>
      <c r="D26" s="99">
        <v>766.0</v>
      </c>
      <c r="E26" s="99">
        <v>107.0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11493</v>
      </c>
      <c r="D28" s="99">
        <v>10326.0</v>
      </c>
      <c r="E28" s="99">
        <v>1167.0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305</v>
      </c>
      <c r="D31" s="99">
        <v>0.0</v>
      </c>
      <c r="E31" s="99">
        <v>305.0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3896</v>
      </c>
      <c r="D32" s="99">
        <v>0.0</v>
      </c>
      <c r="E32" s="99">
        <v>3896.0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178145</v>
      </c>
      <c r="D40" s="104">
        <f t="shared" si="2"/>
        <v>87299</v>
      </c>
      <c r="E40" s="104">
        <f t="shared" si="2"/>
        <v>90846</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GROWSMART MAINE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54760.0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38200.0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60000.0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54122.0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19206.0</v>
      </c>
      <c r="E12" s="109">
        <f>D11-D12</f>
        <v>34916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187876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2310.0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62310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91566.0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34000.0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125566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187876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GROWSMART MAINE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178145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305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177840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14820</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92960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6.272604588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91566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178145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14845.41667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6.167964299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178145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14845.41667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6.272604588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109527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223478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0.490101934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98576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6705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105281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178145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0.5909848719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98576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87299</v>
      </c>
      <c r="E41" s="165">
        <f t="shared" ref="E41:E44" si="1">D41/$D$44</f>
        <v>0.4900446266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90846</v>
      </c>
      <c r="E42" s="165">
        <f t="shared" si="1"/>
        <v>0.5099553734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178145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168462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v>0.0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152960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62310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2.454822661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187876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GROWSMART MAINE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22865.0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232912.0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255777</v>
      </c>
      <c r="G9" s="58"/>
      <c r="H9" s="58"/>
      <c r="I9" s="58"/>
      <c r="J9" s="58"/>
      <c r="K9" s="58"/>
      <c r="L9" s="58"/>
      <c r="M9" s="58"/>
      <c r="N9" s="58"/>
      <c r="O9" s="58"/>
      <c r="P9" s="58"/>
      <c r="Q9" s="58"/>
      <c r="R9" s="58"/>
      <c r="S9" s="58"/>
      <c r="T9" s="58"/>
      <c r="U9" s="58"/>
      <c r="V9" s="58"/>
      <c r="W9" s="58"/>
      <c r="X9" s="58"/>
      <c r="Y9" s="58"/>
      <c r="Z9" s="58"/>
    </row>
    <row r="10">
      <c r="A10" s="44" t="s">
        <v>62</v>
      </c>
      <c r="B10" s="59" t="s">
        <v>63</v>
      </c>
      <c r="C10" s="60" t="s">
        <v>66</v>
      </c>
      <c r="D10" s="15"/>
      <c r="E10" s="15"/>
      <c r="F10" s="48">
        <v>189837.0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32750.0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64</v>
      </c>
      <c r="D12" s="61"/>
      <c r="E12" s="61"/>
      <c r="F12" s="62">
        <v>2435.0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68</v>
      </c>
      <c r="D13" s="61"/>
      <c r="E13" s="61"/>
      <c r="F13" s="62">
        <v>825.0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225847</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482025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GROWSMART MAINE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79070</v>
      </c>
      <c r="D7" s="99">
        <v>50944.0</v>
      </c>
      <c r="E7" s="99">
        <v>28126.0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55527</v>
      </c>
      <c r="D9" s="99">
        <v>35621.0</v>
      </c>
      <c r="E9" s="99">
        <v>19906.0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3809</v>
      </c>
      <c r="D10" s="99">
        <v>2380.0</v>
      </c>
      <c r="E10" s="99">
        <v>1429.0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15260</v>
      </c>
      <c r="D11" s="99">
        <v>9793.0</v>
      </c>
      <c r="E11" s="99">
        <v>5467.0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10661</v>
      </c>
      <c r="D12" s="99">
        <v>0.0</v>
      </c>
      <c r="E12" s="99">
        <v>10661.0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14100</v>
      </c>
      <c r="D16" s="99">
        <v>0.0</v>
      </c>
      <c r="E16" s="99">
        <v>14100.0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30510</v>
      </c>
      <c r="D20" s="99">
        <v>20914.0</v>
      </c>
      <c r="E20" s="99">
        <v>9596.0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714</v>
      </c>
      <c r="D21" s="99">
        <v>437.0</v>
      </c>
      <c r="E21" s="99">
        <v>277.0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13863</v>
      </c>
      <c r="D22" s="99">
        <v>7381.0</v>
      </c>
      <c r="E22" s="99">
        <v>6482.0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2507</v>
      </c>
      <c r="D23" s="99">
        <v>587.0</v>
      </c>
      <c r="E23" s="99">
        <v>1920.0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6415</v>
      </c>
      <c r="D25" s="99">
        <v>0.0</v>
      </c>
      <c r="E25" s="99">
        <v>6415.0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2386</v>
      </c>
      <c r="D26" s="99">
        <v>2190.0</v>
      </c>
      <c r="E26" s="99">
        <v>196.0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21294</v>
      </c>
      <c r="D28" s="99">
        <v>20373.0</v>
      </c>
      <c r="E28" s="99">
        <v>921.0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305</v>
      </c>
      <c r="D31" s="99">
        <v>0.0</v>
      </c>
      <c r="E31" s="99">
        <v>305.0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4123</v>
      </c>
      <c r="D32" s="99">
        <v>0.0</v>
      </c>
      <c r="E32" s="99">
        <v>4123.0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240</v>
      </c>
      <c r="C34" s="98">
        <f t="shared" si="1"/>
        <v>150000</v>
      </c>
      <c r="D34" s="99">
        <v>150000.0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8200</v>
      </c>
      <c r="D35" s="99">
        <v>8200.0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240</v>
      </c>
      <c r="D36" s="99">
        <v>240.0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418984</v>
      </c>
      <c r="D40" s="104">
        <f t="shared" si="2"/>
        <v>309060</v>
      </c>
      <c r="E40" s="104">
        <f t="shared" si="2"/>
        <v>109924</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GROWSMART MAINE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56316.0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246395.0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122349.0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54122.0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19512.0</v>
      </c>
      <c r="E12" s="109">
        <f>D11-D12</f>
        <v>34610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460420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13660.0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108350.0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149804.0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271814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154606.0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34000.0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188606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460420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