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<sst xmlns="http://schemas.openxmlformats.org/spreadsheetml/2006/main" count="873" uniqueCount="255">
  <si>
    <t>PROVIDENCE ANIMAL RESCUE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</si>
  <si>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</si>
  <si>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</si>
  <si>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</si>
  <si>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</si>
  <si>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</si>
  <si>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</si>
  <si>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</si>
  <si>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</si>
  <si>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</si>
  <si>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</si>
  <si>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</si>
  <si>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</si>
  <si>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</si>
  <si>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</si>
  <si>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</si>
  <si>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</si>
  <si>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</si>
  <si>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</si>
  <si>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</si>
  <si>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</si>
  <si>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</si>
  <si>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</si>
  <si>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</si>
  <si>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</si>
  <si>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</si>
  <si>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</si>
  <si>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</si>
  <si>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</si>
  <si>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</si>
  <si>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</si>
  <si>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</si>
  <si>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</si>
  <si>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</si>
  <si>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</si>
  <si>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</si>
  <si>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</si>
  <si>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</si>
  <si>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</si>
  <si>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</si>
  <si>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</si>
  <si>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</si>
  <si>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</si>
  <si>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</si>
  <si>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</si>
  <si>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</si>
  <si>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</si>
  <si>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</si>
  <si>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</si>
  <si>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</si>
  <si>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</si>
  <si>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</si>
  <si>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</si>
  <si>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</si>
  <si>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</si>
  <si>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</si>
  <si>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</si>
  <si>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</si>
  <si>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</si>
  <si>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</si>
  <si>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</si>
  <si>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</si>
  <si>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</si>
  <si>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</si>
  <si>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ANIMAL SERVICE FEES</t>
  </si>
  <si>
    <t>ADOPTION AND SURRENDER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</si>
  <si>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</si>
  <si>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</si>
  <si>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</si>
  <si>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</si>
  <si>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</si>
  <si>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</si>
  <si>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</si>
  <si>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</si>
  <si>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</si>
  <si>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</si>
  <si>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</si>
  <si>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</si>
  <si>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</si>
  <si>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</si>
  <si>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</si>
  <si>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</si>
  <si>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</si>
  <si>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</si>
  <si>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</si>
  <si>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</si>
  <si>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</si>
  <si>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</si>
  <si>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</si>
  <si>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</si>
  <si>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</si>
  <si>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</si>
  <si>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</si>
  <si>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</si>
  <si>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</si>
  <si>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</si>
  <si>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</si>
  <si>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</si>
  <si>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</si>
  <si>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</si>
  <si>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</si>
  <si>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</si>
  <si>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</si>
  <si>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</si>
  <si>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</si>
  <si>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</si>
  <si>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</si>
  <si>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</si>
  <si>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</si>
  <si>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</si>
  <si>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</si>
  <si>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</si>
  <si>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</si>
  <si>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</si>
  <si>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</si>
  <si>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</si>
  <si>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</si>
  <si>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</si>
  <si>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</si>
  <si>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</si>
  <si>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</si>
  <si>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</si>
  <si>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</si>
  <si>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</si>
  <si>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</si>
  <si>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</si>
  <si>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</si>
  <si>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</si>
  <si>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</si>
  <si>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</si>
  <si>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</si>
  <si>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</si>
  <si>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</si>
  <si>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</si>
  <si>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</si>
  <si>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</si>
  <si>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CLINICAL SUPPIES</t>
  </si>
  <si>
    <t>KENNEL SUPPLIES</t>
  </si>
  <si>
    <t>LAB SERVICES</t>
  </si>
  <si>
    <t>BANK CHARGES, MERCHANT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</si>
  <si>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</si>
  <si>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</si>
  <si>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</si>
  <si>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</si>
  <si>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</si>
  <si>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</si>
  <si>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</si>
  <si>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</si>
  <si>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</si>
  <si>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</si>
  <si>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</si>
  <si>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</si>
  <si>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</si>
  <si>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</si>
  <si>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</si>
  <si>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</si>
  <si>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</si>
  <si>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</si>
  <si>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</si>
  <si>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</si>
  <si>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</si>
  <si>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</si>
  <si>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</si>
  <si>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</si>
  <si>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</si>
  <si>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</si>
  <si>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</si>
  <si>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</si>
  <si>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</si>
  <si>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</si>
  <si>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</si>
  <si>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</si>
  <si>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</si>
  <si>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</si>
  <si>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</si>
  <si>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</si>
  <si>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</si>
  <si>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</si>
  <si>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</si>
  <si>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</si>
  <si>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</si>
  <si>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</si>
  <si>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</si>
  <si>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</si>
  <si>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</si>
  <si>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</si>
  <si>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</si>
  <si>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</si>
  <si>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</si>
  <si>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</si>
  <si>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</si>
  <si>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</si>
  <si>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</si>
  <si>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</si>
  <si>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</si>
  <si>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</si>
  <si>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</si>
  <si>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</si>
  <si>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</si>
  <si>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</si>
  <si>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</si>
  <si>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</si>
  <si>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</si>
  <si>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</si>
  <si>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</si>
  <si>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</si>
  <si>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</si>
  <si>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</si>
  <si>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</si>
  <si>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</si>
  <si>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</si>
  <si>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</si>
  <si>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</si>
  <si>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</si>
  <si>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</si>
  <si>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</si>
  <si>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</si>
  <si>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</si>
  <si>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</si>
  <si>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</si>
  <si>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</si>
  <si>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</si>
  <si>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</si>
  <si>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</si>
  <si>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</si>
  <si>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</si>
  <si>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</si>
  <si>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</si>
  <si>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</si>
  <si>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</si>
  <si>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</si>
  <si>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</si>
  <si>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</si>
  <si>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</si>
  <si>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</si>
  <si>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</si>
  <si>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</si>
  <si>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</si>
  <si>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</si>
  <si>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</si>
  <si>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</si>
  <si>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OUTSIDE SERVICES</t>
  </si>
  <si>
    <t xml:space="preserve"> KENNEL SUPPLIES</t>
  </si>
  <si>
    <t>DUES, LICENSES &amp;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</si>
  <si>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</si>
  <si>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</si>
  <si>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CLINICAL SUPPLIES</t>
  </si>
  <si>
    <t>MAINTENANCE &amp; REPAIRS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</si>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</sst>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PROVIDENCE ANIMAL RESCUE LEAGUE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1624679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48504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1576175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131347.9167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224382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1.708302695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2631037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1624679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135389.9167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19.43303508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2377743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1624679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135389.9167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17.56218675</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19.27048944</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733204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1200302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0.6108496028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889333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118637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1007970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1624679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0.620411786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36885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889333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0.0414749031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2023'!D40</f>
        <v>1403797</v>
      </c>
      <c r="E41" s="164">
        <f t="shared" ref="E41:E44" si="1">D41/$D$44</f>
        <v>0.8640457592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124754</v>
      </c>
      <c r="E42" s="164">
        <f t="shared" si="1"/>
        <v>0.07678686067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96128</v>
      </c>
      <c r="E43" s="164">
        <f t="shared" si="1"/>
        <v>0.05916738014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1624679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761454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96128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7.921250832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229714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162627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1.412520676</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3211548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PROVIDENCE ANIMAL RESCUE LEAGUE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10929.0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985534.0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996463</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201069.0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175092.0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376161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89776.0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897218.0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525786.0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371432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371432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3986.0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4334.0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-348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20067.0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25336.0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-5269</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1828215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PROVIDENCE ANIMAL RESCUE LEAGUE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111082</v>
      </c>
      <c r="D7" s="99">
        <v>44433.0</v>
      </c>
      <c r="E7" s="99">
        <v>22216.0</v>
      </c>
      <c r="F7" s="99">
        <v>44433.0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857005</v>
      </c>
      <c r="D9" s="99">
        <v>814138.0</v>
      </c>
      <c r="E9" s="99">
        <v>28201.0</v>
      </c>
      <c r="F9" s="99">
        <v>14666.0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50264</v>
      </c>
      <c r="D11" s="99">
        <v>45381.0</v>
      </c>
      <c r="E11" s="99">
        <v>4669.0</v>
      </c>
      <c r="F11" s="99">
        <v>214.0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86325</v>
      </c>
      <c r="D12" s="99">
        <v>78258.0</v>
      </c>
      <c r="E12" s="99">
        <v>3634.0</v>
      </c>
      <c r="F12" s="99">
        <v>4433.0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21757</v>
      </c>
      <c r="D19" s="99">
        <v>0.0</v>
      </c>
      <c r="E19" s="99">
        <v>21757.0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132408</v>
      </c>
      <c r="D20" s="99">
        <v>110725.0</v>
      </c>
      <c r="E20" s="99">
        <v>21683.0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18574</v>
      </c>
      <c r="D22" s="99">
        <v>4421.0</v>
      </c>
      <c r="E22" s="99">
        <v>8176.0</v>
      </c>
      <c r="F22" s="99">
        <v>5977.0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24329</v>
      </c>
      <c r="D23" s="99">
        <v>4173.0</v>
      </c>
      <c r="E23" s="99">
        <v>14930.0</v>
      </c>
      <c r="F23" s="99">
        <v>5226.0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53281</v>
      </c>
      <c r="D25" s="99">
        <v>47955.0</v>
      </c>
      <c r="E25" s="99">
        <v>2663.0</v>
      </c>
      <c r="F25" s="99">
        <v>2663.0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4284</v>
      </c>
      <c r="D26" s="99">
        <v>3983.0</v>
      </c>
      <c r="E26" s="99">
        <v>118.0</v>
      </c>
      <c r="F26" s="99">
        <v>183.0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72656</v>
      </c>
      <c r="D31" s="99">
        <v>65339.0</v>
      </c>
      <c r="E31" s="99">
        <v>5278.0</v>
      </c>
      <c r="F31" s="99">
        <v>2039.0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28591</v>
      </c>
      <c r="D32" s="99">
        <v>16188.0</v>
      </c>
      <c r="E32" s="99">
        <v>9849.0</v>
      </c>
      <c r="F32" s="99">
        <v>2554.0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246</v>
      </c>
      <c r="C34" s="98">
        <f t="shared" si="1"/>
        <v>113808</v>
      </c>
      <c r="D34" s="99">
        <v>112620.0</v>
      </c>
      <c r="E34" s="99">
        <v>1188.0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53025</v>
      </c>
      <c r="D35" s="99">
        <v>53025.0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40138</v>
      </c>
      <c r="D36" s="99">
        <v>40058.0</v>
      </c>
      <c r="E36" s="99">
        <v>80.0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247</v>
      </c>
      <c r="C37" s="98">
        <f t="shared" si="1"/>
        <v>34197</v>
      </c>
      <c r="D37" s="99">
        <v>33443.0</v>
      </c>
      <c r="E37" s="99">
        <v>687.0</v>
      </c>
      <c r="F37" s="99">
        <v>67.0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108320</v>
      </c>
      <c r="D38" s="99">
        <v>69270.0</v>
      </c>
      <c r="E38" s="99">
        <v>13974.0</v>
      </c>
      <c r="F38" s="99">
        <v>25076.0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1810044</v>
      </c>
      <c r="D40" s="103">
        <f t="shared" si="2"/>
        <v>1543410</v>
      </c>
      <c r="E40" s="103">
        <f t="shared" si="2"/>
        <v>159103</v>
      </c>
      <c r="F40" s="103">
        <f t="shared" si="2"/>
        <v>107531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PROVIDENCE ANIMAL RESCUE LEAGUE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173968.0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11676.0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1090.0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1661784.0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1220783.0</v>
      </c>
      <c r="E12" s="108">
        <f>D11-D12</f>
        <v>441001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2140593.0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417016.0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3185344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82631.0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2614.0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85245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2587429.0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512670.0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3100099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3185344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PROVIDENCE ANIMAL RESCUE LEAGUE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1810044</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72656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1737388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144782.3333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173968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1.201583066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2587429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1810044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150837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17.15380842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2140593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1810044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150837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14.19143181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15.39301488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985534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1828215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0.5390689826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968087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136589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1104676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1810044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0.6103033959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50264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968087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0.05192095339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248</v>
      </c>
      <c r="D41" s="75">
        <f>'Expenses 2024'!D40</f>
        <v>1543410</v>
      </c>
      <c r="E41" s="164">
        <f t="shared" ref="E41:E44" si="1">D41/$D$44</f>
        <v>0.8526919788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159103</v>
      </c>
      <c r="E42" s="164">
        <f t="shared" si="1"/>
        <v>0.08790007315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107531</v>
      </c>
      <c r="E43" s="164">
        <f t="shared" si="1"/>
        <v>0.05940794809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1810044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996463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107531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9.266750983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186734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82631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2.25985405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3185344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PROVIDENCE ANIMAL RESCUE LEAGUE</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183</v>
      </c>
      <c r="D5" s="176">
        <f>'Ratios 2022'!D8</f>
        <v>1.160568552</v>
      </c>
      <c r="E5" s="176">
        <f>'Ratios 2023'!D8</f>
        <v>1.708302695</v>
      </c>
      <c r="F5" s="176">
        <f>'Ratios 2024'!D8</f>
        <v>1.201583066</v>
      </c>
      <c r="G5" s="176">
        <f>average(D5:F5)</f>
        <v>1.356818104</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191</v>
      </c>
      <c r="D10" s="148">
        <f>'Ratios 2022'!D14</f>
        <v>22.13726795</v>
      </c>
      <c r="E10" s="148">
        <f>'Ratios 2023'!D14</f>
        <v>19.43303508</v>
      </c>
      <c r="F10" s="148">
        <f>'Ratios 2024'!D14</f>
        <v>17.15380842</v>
      </c>
      <c r="G10" s="176">
        <f>average(D10:F10)</f>
        <v>19.57470382</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22.69352204</v>
      </c>
      <c r="E15" s="179">
        <f>'Ratios 2023'!D20</f>
        <v>17.56218675</v>
      </c>
      <c r="F15" s="179">
        <f>'Ratios 2024'!D20</f>
        <v>14.19143181</v>
      </c>
      <c r="G15" s="176">
        <f>average(D15:F15)</f>
        <v>18.14904687</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0.766147179</v>
      </c>
      <c r="E20" s="162">
        <f>'Ratios 2023'!D26</f>
        <v>0.6108496028</v>
      </c>
      <c r="F20" s="162">
        <f>'Ratios 2024'!D26</f>
        <v>0.5390689826</v>
      </c>
      <c r="G20" s="180">
        <f>average(D20:F20)</f>
        <v>0.6386885881</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0.6332091301</v>
      </c>
      <c r="E25" s="162">
        <f>'Ratios 2023'!D33</f>
        <v>0.620411786</v>
      </c>
      <c r="F25" s="162">
        <f>'Ratios 2024'!D33</f>
        <v>0.6103033959</v>
      </c>
      <c r="G25" s="180">
        <f>average(D25:F25)</f>
        <v>0.621308104</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0.05619018141</v>
      </c>
      <c r="E30" s="162">
        <f>'Ratios 2023'!D38</f>
        <v>0.0414749031</v>
      </c>
      <c r="F30" s="162">
        <f>'Ratios 2024'!D38</f>
        <v>0.05192095339</v>
      </c>
      <c r="G30" s="180">
        <f>average(D30:F30)</f>
        <v>0.04986201263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0.8195990706</v>
      </c>
      <c r="E35" s="162">
        <f>'Ratios 2023'!E41</f>
        <v>0.8640457592</v>
      </c>
      <c r="F35" s="162">
        <f>'Ratios 2024'!E41</f>
        <v>0.8526919788</v>
      </c>
      <c r="G35" s="180">
        <f t="shared" ref="G35:G37" si="1">average(D35:F35)</f>
        <v>0.8454456029</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0.1075183396</v>
      </c>
      <c r="E36" s="162">
        <f>'Ratios 2023'!E42</f>
        <v>0.07678686067</v>
      </c>
      <c r="F36" s="162">
        <f>'Ratios 2024'!E42</f>
        <v>0.08790007315</v>
      </c>
      <c r="G36" s="180">
        <f t="shared" si="1"/>
        <v>0.09073509115</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0.07288258972</v>
      </c>
      <c r="E37" s="162">
        <f>'Ratios 2023'!E43</f>
        <v>0.05916738014</v>
      </c>
      <c r="F37" s="162">
        <f>'Ratios 2024'!E43</f>
        <v>0.05940794809</v>
      </c>
      <c r="G37" s="180">
        <f t="shared" si="1"/>
        <v>0.06381930599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15.44030137</v>
      </c>
      <c r="E42" s="165">
        <f>'Ratios 2023'!D49</f>
        <v>7.921250832</v>
      </c>
      <c r="F42" s="165">
        <f>'Ratios 2024'!D49</f>
        <v>9.266750983</v>
      </c>
      <c r="G42" s="182">
        <f>average(D42:F42)</f>
        <v>10.87610106</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2.083754668</v>
      </c>
      <c r="E47" s="148">
        <f>'Ratios 2023'!D54</f>
        <v>1.412520676</v>
      </c>
      <c r="F47" s="148">
        <f>'Ratios 2024'!D54</f>
        <v>2.25985405</v>
      </c>
      <c r="G47" s="176">
        <f>average(D47:F47)</f>
        <v>1.918709798</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PROVIDENCE ANIMAL RESCUE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PROVIDENCE ANIMAL RESCUE LEAGUE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1672782.0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33112.0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1692782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171362.0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93557.0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264919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56673.0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562560.0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440750.0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121810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121810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39327.0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37916.0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1411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45774.0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45774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2183369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PROVIDENCE ANIMAL RESCUE LEAGUE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94767</v>
      </c>
      <c r="D7" s="99">
        <v>52122.0</v>
      </c>
      <c r="E7" s="99">
        <v>23692.0</v>
      </c>
      <c r="F7" s="99">
        <v>18953.0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732317</v>
      </c>
      <c r="D9" s="99">
        <v>686283.0</v>
      </c>
      <c r="E9" s="99">
        <v>16044.0</v>
      </c>
      <c r="F9" s="99">
        <v>29990.0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4460</v>
      </c>
      <c r="D10" s="99">
        <v>3539.0</v>
      </c>
      <c r="E10" s="99">
        <v>44.0</v>
      </c>
      <c r="F10" s="99">
        <v>877.0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42014</v>
      </c>
      <c r="D11" s="99">
        <v>17849.0</v>
      </c>
      <c r="E11" s="99">
        <v>13425.0</v>
      </c>
      <c r="F11" s="99">
        <v>10740.0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78950</v>
      </c>
      <c r="D12" s="99">
        <v>68473.0</v>
      </c>
      <c r="E12" s="99">
        <v>6924.0</v>
      </c>
      <c r="F12" s="99">
        <v>3553.0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24834</v>
      </c>
      <c r="D19" s="99">
        <v>0.0</v>
      </c>
      <c r="E19" s="99">
        <v>24834.0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86043</v>
      </c>
      <c r="D20" s="99">
        <v>68158.0</v>
      </c>
      <c r="E20" s="99">
        <v>17885.0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4800</v>
      </c>
      <c r="D21" s="99">
        <v>410.0</v>
      </c>
      <c r="E21" s="99">
        <v>952.0</v>
      </c>
      <c r="F21" s="99">
        <v>3438.0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18713</v>
      </c>
      <c r="D22" s="99">
        <v>51.0</v>
      </c>
      <c r="E22" s="99">
        <v>2448.0</v>
      </c>
      <c r="F22" s="99">
        <v>16214.0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21514</v>
      </c>
      <c r="D23" s="99">
        <v>3658.0</v>
      </c>
      <c r="E23" s="99">
        <v>13469.0</v>
      </c>
      <c r="F23" s="99">
        <v>4387.0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53472</v>
      </c>
      <c r="D25" s="99">
        <v>47234.0</v>
      </c>
      <c r="E25" s="99">
        <v>3640.0</v>
      </c>
      <c r="F25" s="99">
        <v>2598.0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1174</v>
      </c>
      <c r="D29" s="99">
        <v>0.0</v>
      </c>
      <c r="E29" s="99">
        <v>1174.0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40114</v>
      </c>
      <c r="D31" s="99">
        <v>35776.0</v>
      </c>
      <c r="E31" s="99">
        <v>2892.0</v>
      </c>
      <c r="F31" s="99">
        <v>1446.0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31248</v>
      </c>
      <c r="D32" s="99">
        <v>19117.0</v>
      </c>
      <c r="E32" s="99">
        <v>10130.0</v>
      </c>
      <c r="F32" s="99">
        <v>2001.0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107544</v>
      </c>
      <c r="D34" s="99">
        <v>101161.0</v>
      </c>
      <c r="E34" s="99">
        <v>3667.0</v>
      </c>
      <c r="F34" s="99">
        <v>2716.0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72156</v>
      </c>
      <c r="D35" s="99">
        <v>69700.0</v>
      </c>
      <c r="E35" s="99">
        <v>1627.0</v>
      </c>
      <c r="F35" s="99">
        <v>829.0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28736</v>
      </c>
      <c r="D36" s="99">
        <v>28736.0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24543</v>
      </c>
      <c r="D37" s="99">
        <v>4312.0</v>
      </c>
      <c r="E37" s="99">
        <v>10853.0</v>
      </c>
      <c r="F37" s="99">
        <v>9378.0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36856</v>
      </c>
      <c r="D38" s="99">
        <v>26307.0</v>
      </c>
      <c r="E38" s="99">
        <v>8035.0</v>
      </c>
      <c r="F38" s="99">
        <v>2514.0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1504255</v>
      </c>
      <c r="D40" s="103">
        <f t="shared" si="2"/>
        <v>1232886</v>
      </c>
      <c r="E40" s="103">
        <f t="shared" si="2"/>
        <v>161735</v>
      </c>
      <c r="F40" s="103">
        <f t="shared" si="2"/>
        <v>109634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PROVIDENCE ANIMAL RESCUE LEAGUE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141603.0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2378.0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1090.0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1391164.0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1120190.0</v>
      </c>
      <c r="E12" s="108">
        <f>D11-D12</f>
        <v>270974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2844737.0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3260782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69620.0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7950.0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77570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2775008.0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408204.0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3183212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3260782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PROVIDENCE ANIMAL RESCUE LEAGUE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1504255</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40114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1464141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122011.75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141603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1.160568552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2775008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1504255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125354.5833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22.13726795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2844737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1504255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125354.5833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22.69352204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23.85409059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1672782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2183369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0.766147179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827084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125424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952508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1504255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0.6332091301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46474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827084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0.05619018141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1232886</v>
      </c>
      <c r="E41" s="164">
        <f t="shared" ref="E41:E44" si="1">D41/$D$44</f>
        <v>0.8195990706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161735</v>
      </c>
      <c r="E42" s="164">
        <f t="shared" si="1"/>
        <v>0.1075183396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109634</v>
      </c>
      <c r="E43" s="164">
        <f t="shared" si="1"/>
        <v>0.07288258972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1504255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1692782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109634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15.44030137</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145071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69620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2.083754668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3260782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PROVIDENCE ANIMAL RESCUE LEAGUE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28250.0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733204.0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761454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181049.0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156503.0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337552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92511.0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21999.0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11932.0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10067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17547.0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18829.0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-1282</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1200302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PROVIDENCE ANIMAL RESCUE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101770</v>
      </c>
      <c r="D7" s="99">
        <v>40708.0</v>
      </c>
      <c r="E7" s="99">
        <v>20354.0</v>
      </c>
      <c r="F7" s="99">
        <v>40708.0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787563</v>
      </c>
      <c r="D9" s="99">
        <v>787563.0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36885</v>
      </c>
      <c r="D11" s="99">
        <v>23866.0</v>
      </c>
      <c r="E11" s="99">
        <v>5731.0</v>
      </c>
      <c r="F11" s="99">
        <v>7288.0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81752</v>
      </c>
      <c r="D12" s="99">
        <v>81196.0</v>
      </c>
      <c r="E12" s="99">
        <v>543.0</v>
      </c>
      <c r="F12" s="99">
        <v>13.0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260</v>
      </c>
      <c r="D15" s="99">
        <v>0.0</v>
      </c>
      <c r="E15" s="99">
        <v>260.0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24138</v>
      </c>
      <c r="D19" s="99">
        <v>0.0</v>
      </c>
      <c r="E19" s="99">
        <v>24138.0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61208</v>
      </c>
      <c r="D20" s="99">
        <v>36675.0</v>
      </c>
      <c r="E20" s="99">
        <v>14823.0</v>
      </c>
      <c r="F20" s="99">
        <v>9710.0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9154</v>
      </c>
      <c r="D21" s="99">
        <v>682.0</v>
      </c>
      <c r="E21" s="99">
        <v>3209.0</v>
      </c>
      <c r="F21" s="99">
        <v>5263.0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35252</v>
      </c>
      <c r="D22" s="99">
        <v>19485.0</v>
      </c>
      <c r="E22" s="99">
        <v>12180.0</v>
      </c>
      <c r="F22" s="99">
        <v>3587.0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17494</v>
      </c>
      <c r="D23" s="99">
        <v>2617.0</v>
      </c>
      <c r="E23" s="99">
        <v>8600.0</v>
      </c>
      <c r="F23" s="99">
        <v>6277.0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56006</v>
      </c>
      <c r="D25" s="99">
        <v>50408.0</v>
      </c>
      <c r="E25" s="99">
        <v>2799.0</v>
      </c>
      <c r="F25" s="99">
        <v>2799.0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989</v>
      </c>
      <c r="D26" s="99">
        <v>930.0</v>
      </c>
      <c r="E26" s="99">
        <v>59.0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48504</v>
      </c>
      <c r="D31" s="99">
        <v>43134.0</v>
      </c>
      <c r="E31" s="99">
        <v>3780.0</v>
      </c>
      <c r="F31" s="99">
        <v>1590.0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38983</v>
      </c>
      <c r="D32" s="99">
        <v>22943.0</v>
      </c>
      <c r="E32" s="99">
        <v>13406.0</v>
      </c>
      <c r="F32" s="99">
        <v>2634.0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115362</v>
      </c>
      <c r="D34" s="99">
        <v>113314.0</v>
      </c>
      <c r="E34" s="99">
        <v>1564.0</v>
      </c>
      <c r="F34" s="99">
        <v>484.0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42393</v>
      </c>
      <c r="D35" s="99">
        <v>42393.0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40336</v>
      </c>
      <c r="D36" s="99">
        <v>40336.0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243</v>
      </c>
      <c r="C37" s="98">
        <f t="shared" si="1"/>
        <v>31564</v>
      </c>
      <c r="D37" s="99">
        <v>11441.0</v>
      </c>
      <c r="E37" s="99">
        <v>6680.0</v>
      </c>
      <c r="F37" s="99">
        <v>13443.0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95066</v>
      </c>
      <c r="D38" s="99">
        <v>86106.0</v>
      </c>
      <c r="E38" s="99">
        <v>6628.0</v>
      </c>
      <c r="F38" s="99">
        <v>2332.0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1624679</v>
      </c>
      <c r="D40" s="103">
        <f t="shared" si="2"/>
        <v>1403797</v>
      </c>
      <c r="E40" s="103">
        <f t="shared" si="2"/>
        <v>124754</v>
      </c>
      <c r="F40" s="103">
        <f t="shared" si="2"/>
        <v>96128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PROVIDENCE ANIMAL RESCUE LEAGUE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224382.0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4242.0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1090.0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1517544.0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1147079.0</v>
      </c>
      <c r="E12" s="108">
        <f>D11-D12</f>
        <v>370465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2377743.0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233626.0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3211548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162627.0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9680.0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172307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2631037.0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408204.0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3039241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3211548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