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<sst xmlns="http://schemas.openxmlformats.org/spreadsheetml/2006/main" count="857" uniqueCount="244">
  <si>
    <t>CATCHFIRE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</si>
  <si>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</si>
  <si>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</si>
  <si>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</si>
  <si>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</si>
  <si>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</si>
  <si>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</si>
  <si>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</si>
  <si>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</si>
  <si>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</si>
  <si>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</si>
  <si>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</si>
  <si>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</si>
  <si>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</si>
  <si>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</si>
  <si>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</si>
  <si>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</si>
  <si>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</si>
  <si>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</si>
  <si>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</si>
  <si>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</si>
  <si>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</si>
  <si>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</si>
  <si>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</si>
  <si>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</si>
  <si>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</si>
  <si>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</si>
  <si>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</si>
  <si>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</si>
  <si>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</si>
  <si>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</si>
  <si>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</si>
  <si>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</si>
  <si>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</si>
  <si>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</si>
  <si>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</si>
  <si>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</si>
  <si>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</si>
  <si>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</si>
  <si>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</si>
  <si>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</si>
  <si>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</si>
  <si>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</si>
  <si>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</si>
  <si>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</si>
  <si>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</si>
  <si>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</si>
  <si>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</si>
  <si>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</si>
  <si>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</si>
  <si>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</si>
  <si>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</si>
  <si>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</si>
  <si>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</si>
  <si>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</si>
  <si>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</si>
  <si>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</si>
  <si>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</si>
  <si>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</si>
  <si>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</si>
  <si>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</si>
  <si>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</si>
  <si>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</si>
  <si>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</si>
  <si>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</si>
  <si>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</si>
  <si>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</si>
  <si>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</si>
  <si>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</si>
  <si>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</si>
  <si>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</si>
  <si>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</si>
  <si>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</si>
  <si>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</si>
  <si>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</si>
  <si>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</si>
  <si>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</si>
  <si>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</si>
  <si>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</si>
  <si>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</si>
  <si>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</si>
  <si>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</si>
  <si>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</si>
  <si>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</si>
  <si>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</si>
  <si>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</si>
  <si>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</si>
  <si>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</si>
  <si>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</si>
  <si>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</si>
  <si>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</si>
  <si>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</si>
  <si>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</si>
  <si>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</si>
  <si>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</si>
  <si>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</si>
  <si>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</si>
  <si>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</si>
  <si>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</si>
  <si>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</si>
  <si>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</si>
  <si>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</si>
  <si>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</si>
  <si>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</si>
  <si>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</si>
  <si>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</si>
  <si>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</si>
  <si>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</si>
  <si>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</si>
  <si>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</si>
  <si>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</si>
  <si>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</si>
  <si>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</si>
  <si>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</si>
  <si>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</si>
  <si>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</si>
  <si>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</si>
  <si>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</si>
  <si>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</si>
  <si>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</si>
  <si>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</si>
  <si>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</si>
  <si>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</si>
  <si>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</si>
  <si>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</si>
  <si>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</si>
  <si>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</si>
  <si>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</si>
  <si>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</si>
  <si>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</si>
  <si>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</si>
  <si>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</si>
  <si>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</si>
  <si>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VOLUNTEER PLATFORM</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</si>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</sst>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CATCHFIRE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2023'!C40</f>
        <v>1546038</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1546038</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128836.5</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2023'!E2+'Balance Sheet 2023'!E3</f>
        <v>2174</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0.01687410012</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2023'!E30</f>
        <v>-215626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2023'!C40</f>
        <v>1546038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128836.5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-1.673640622</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2023'!C40</f>
        <v>1546038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128836.5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0</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0.01687410012</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2023'!E2:E7,'Revenues 2023'!F10:F15)</f>
        <v>1410200</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2023'!F44</f>
        <v>1525200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0.9246000525</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2023'!C7:C9)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2023'!C40</f>
        <v>1546038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2023'!C7:C9)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if(D37=0,0,D36/D37)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235</v>
      </c>
      <c r="D41" s="75">
        <f>'Expenses 2023'!D40</f>
        <v>1516900</v>
      </c>
      <c r="E41" s="164">
        <f t="shared" ref="E41:E44" si="1">D41/$D$44</f>
        <v>0.9811531153</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2023'!E40</f>
        <v>29138</v>
      </c>
      <c r="E42" s="164">
        <f t="shared" si="1"/>
        <v>0.01884688475</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1546038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2023'!F9</f>
        <v>1525200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2023'!E2:E10)</f>
        <v>2174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2023'!E19:E22)</f>
        <v>108900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0.01996326905</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2023'!E18</f>
        <v>2174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CATCHFIRE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65000.0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1504777.0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1569777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1569777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CATCHFIRE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20488</v>
      </c>
      <c r="D16" s="99">
        <v>0.0</v>
      </c>
      <c r="E16" s="99">
        <v>20488.0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1193</v>
      </c>
      <c r="D22" s="99">
        <v>0.0</v>
      </c>
      <c r="E22" s="99">
        <v>1193.0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7509</v>
      </c>
      <c r="D32" s="99">
        <v>0.0</v>
      </c>
      <c r="E32" s="99">
        <v>7509.0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1554977</v>
      </c>
      <c r="D34" s="99">
        <v>1554977.0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1584167</v>
      </c>
      <c r="D40" s="103">
        <f t="shared" si="2"/>
        <v>1554977</v>
      </c>
      <c r="E40" s="103">
        <f t="shared" si="2"/>
        <v>29190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CATCHFIRE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7892.0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170000.0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2000.0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179892</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1008.0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300000.0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301008</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-421116.0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300000.0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-121116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179892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CATCHFIRE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2024'!C40</f>
        <v>1584167</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1584167</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132013.9167</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2024'!E2+'Balance Sheet 2024'!E3</f>
        <v>7892</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0.05978157606</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2024'!E30</f>
        <v>-421116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2024'!C40</f>
        <v>1584167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132013.9167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-3.189936415</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2024'!C40</f>
        <v>1584167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132013.9167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0</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0.05978157606</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2024'!E2:E7,'Revenues 2024'!F10:F15)</f>
        <v>1504777</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2024'!F44</f>
        <v>1569777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0.9585928447</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2024'!C7:C9)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2024'!C10:C12)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2024'!C40</f>
        <v>1584167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2024'!C7:C9)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if(D37=0,0,D36/D37)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237</v>
      </c>
      <c r="D41" s="75">
        <f>'Expenses 2024'!D40</f>
        <v>1554977</v>
      </c>
      <c r="E41" s="164">
        <f t="shared" ref="E41:E44" si="1">D41/$D$44</f>
        <v>0.9815739123</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2024'!E40</f>
        <v>29190</v>
      </c>
      <c r="E42" s="164">
        <f t="shared" si="1"/>
        <v>0.01842608765</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1584167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2024'!F9</f>
        <v>1569777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2024'!E2:E10)</f>
        <v>179892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2024'!E19:E22)</f>
        <v>301008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0.5976319566</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2024'!E18</f>
        <v>179892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CATCHFIRE</v>
      </c>
      <c r="B1" s="2" t="s">
        <v>238</v>
      </c>
      <c r="C1" s="138"/>
      <c r="D1" s="138"/>
      <c r="E1" s="138"/>
      <c r="F1" s="139"/>
      <c r="G1" s="139"/>
      <c r="H1" s="139"/>
      <c r="I1" s="43"/>
      <c r="J1" s="43"/>
      <c r="K1" s="43"/>
      <c r="L1" s="43"/>
      <c r="M1" s="43"/>
      <c r="N1" s="43"/>
      <c r="O1" s="43"/>
      <c r="P1" s="43"/>
      <c r="Q1" s="43"/>
      <c r="R1" s="43"/>
      <c r="S1" s="43"/>
      <c r="T1" s="43"/>
      <c r="U1" s="43"/>
      <c r="V1" s="43"/>
      <c r="W1" s="43"/>
      <c r="X1" s="43"/>
      <c r="Y1" s="43"/>
    </row>
    <row r="2">
      <c r="A2" s="140" t="s">
        <v>177</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178</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239</v>
      </c>
      <c r="E4" s="45" t="s">
        <v>240</v>
      </c>
      <c r="F4" s="45" t="s">
        <v>241</v>
      </c>
      <c r="G4" s="59" t="s">
        <v>242</v>
      </c>
      <c r="H4" s="59"/>
      <c r="I4" s="43"/>
      <c r="J4" s="43"/>
      <c r="K4" s="43"/>
      <c r="L4" s="43"/>
      <c r="M4" s="43"/>
      <c r="N4" s="43"/>
      <c r="O4" s="43"/>
      <c r="P4" s="43"/>
      <c r="Q4" s="43"/>
      <c r="R4" s="43"/>
      <c r="S4" s="43"/>
      <c r="T4" s="43"/>
      <c r="U4" s="43"/>
      <c r="V4" s="43"/>
      <c r="W4" s="43"/>
      <c r="X4" s="43"/>
      <c r="Y4" s="43"/>
    </row>
    <row r="5">
      <c r="A5" s="138"/>
      <c r="B5" s="49"/>
      <c r="C5" s="147" t="s">
        <v>177</v>
      </c>
      <c r="D5" s="176">
        <f>'Ratios 2022'!D8</f>
        <v>0.03533832403</v>
      </c>
      <c r="E5" s="176">
        <f>'Ratios 2023'!D8</f>
        <v>0.01687410012</v>
      </c>
      <c r="F5" s="176">
        <f>'Ratios 2024'!D8</f>
        <v>0.05978157606</v>
      </c>
      <c r="G5" s="176">
        <f>average(D5:F5)</f>
        <v>0.0373313334</v>
      </c>
      <c r="H5" s="149" t="s">
        <v>184</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185</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186</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239</v>
      </c>
      <c r="E9" s="45" t="s">
        <v>240</v>
      </c>
      <c r="F9" s="45" t="s">
        <v>241</v>
      </c>
      <c r="G9" s="59" t="s">
        <v>242</v>
      </c>
      <c r="H9" s="59"/>
      <c r="I9" s="43"/>
      <c r="J9" s="43"/>
      <c r="K9" s="43"/>
      <c r="L9" s="43"/>
      <c r="M9" s="43"/>
      <c r="N9" s="43"/>
      <c r="O9" s="43"/>
      <c r="P9" s="43"/>
      <c r="Q9" s="43"/>
      <c r="R9" s="43"/>
      <c r="S9" s="43"/>
      <c r="T9" s="43"/>
      <c r="U9" s="43"/>
      <c r="V9" s="43"/>
      <c r="W9" s="43"/>
      <c r="X9" s="43"/>
      <c r="Y9" s="43"/>
    </row>
    <row r="10">
      <c r="A10" s="138"/>
      <c r="B10" s="49"/>
      <c r="C10" s="147" t="s">
        <v>185</v>
      </c>
      <c r="D10" s="148">
        <f>'Ratios 2022'!D14</f>
        <v>-1.141387958</v>
      </c>
      <c r="E10" s="148">
        <f>'Ratios 2023'!D14</f>
        <v>-1.673640622</v>
      </c>
      <c r="F10" s="148">
        <f>'Ratios 2024'!D14</f>
        <v>-3.189936415</v>
      </c>
      <c r="G10" s="176">
        <f>average(D10:F10)</f>
        <v>-2.001654998</v>
      </c>
      <c r="H10" s="149" t="s">
        <v>184</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190</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191</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239</v>
      </c>
      <c r="E14" s="45" t="s">
        <v>240</v>
      </c>
      <c r="F14" s="45" t="s">
        <v>241</v>
      </c>
      <c r="G14" s="59" t="s">
        <v>242</v>
      </c>
      <c r="H14" s="59"/>
      <c r="I14" s="43"/>
      <c r="J14" s="43"/>
      <c r="K14" s="43"/>
      <c r="L14" s="43"/>
      <c r="M14" s="43"/>
      <c r="N14" s="43"/>
      <c r="O14" s="43"/>
      <c r="P14" s="43"/>
      <c r="Q14" s="43"/>
      <c r="R14" s="43"/>
      <c r="S14" s="43"/>
      <c r="T14" s="43"/>
      <c r="U14" s="43"/>
      <c r="V14" s="43"/>
      <c r="W14" s="43"/>
      <c r="X14" s="43"/>
      <c r="Y14" s="43"/>
    </row>
    <row r="15">
      <c r="A15" s="138"/>
      <c r="B15" s="49"/>
      <c r="C15" s="147" t="s">
        <v>193</v>
      </c>
      <c r="D15" s="179">
        <f>'Ratios 2022'!D20</f>
        <v>0</v>
      </c>
      <c r="E15" s="179">
        <f>'Ratios 2023'!D20</f>
        <v>0</v>
      </c>
      <c r="F15" s="179">
        <f>'Ratios 2024'!D20</f>
        <v>0</v>
      </c>
      <c r="G15" s="176">
        <f>average(D15:F15)</f>
        <v>0</v>
      </c>
      <c r="H15" s="149" t="s">
        <v>184</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195</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196</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239</v>
      </c>
      <c r="E19" s="45" t="s">
        <v>240</v>
      </c>
      <c r="F19" s="45" t="s">
        <v>241</v>
      </c>
      <c r="G19" s="59" t="s">
        <v>242</v>
      </c>
      <c r="H19" s="59"/>
      <c r="I19" s="43"/>
      <c r="J19" s="43"/>
      <c r="K19" s="43"/>
      <c r="L19" s="43"/>
      <c r="M19" s="43"/>
      <c r="N19" s="43"/>
      <c r="O19" s="43"/>
      <c r="P19" s="43"/>
      <c r="Q19" s="43"/>
      <c r="R19" s="43"/>
      <c r="S19" s="43"/>
      <c r="T19" s="43"/>
      <c r="U19" s="43"/>
      <c r="V19" s="43"/>
      <c r="W19" s="43"/>
      <c r="X19" s="43"/>
      <c r="Y19" s="43"/>
    </row>
    <row r="20">
      <c r="A20" s="138"/>
      <c r="B20" s="49"/>
      <c r="C20" s="147" t="s">
        <v>195</v>
      </c>
      <c r="D20" s="162">
        <f>'Ratios 2022'!D26</f>
        <v>0.9478116802</v>
      </c>
      <c r="E20" s="162">
        <f>'Ratios 2023'!D26</f>
        <v>0.9246000525</v>
      </c>
      <c r="F20" s="162">
        <f>'Ratios 2024'!D26</f>
        <v>0.9585928447</v>
      </c>
      <c r="G20" s="180">
        <f>average(D20:F20)</f>
        <v>0.9436681925</v>
      </c>
      <c r="H20" s="149" t="s">
        <v>199</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200</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201</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239</v>
      </c>
      <c r="E24" s="45" t="s">
        <v>240</v>
      </c>
      <c r="F24" s="45" t="s">
        <v>241</v>
      </c>
      <c r="G24" s="59" t="s">
        <v>242</v>
      </c>
      <c r="H24" s="59"/>
      <c r="I24" s="43"/>
      <c r="J24" s="43"/>
      <c r="K24" s="43"/>
      <c r="L24" s="43"/>
      <c r="M24" s="43"/>
      <c r="N24" s="43"/>
      <c r="O24" s="43"/>
      <c r="P24" s="43"/>
      <c r="Q24" s="43"/>
      <c r="R24" s="43"/>
      <c r="S24" s="43"/>
      <c r="T24" s="43"/>
      <c r="U24" s="43"/>
      <c r="V24" s="43"/>
      <c r="W24" s="43"/>
      <c r="X24" s="43"/>
      <c r="Y24" s="43"/>
    </row>
    <row r="25">
      <c r="A25" s="138"/>
      <c r="B25" s="49"/>
      <c r="C25" s="147" t="s">
        <v>205</v>
      </c>
      <c r="D25" s="162">
        <f>'Ratios 2022'!D33</f>
        <v>0</v>
      </c>
      <c r="E25" s="162">
        <f>'Ratios 2023'!D33</f>
        <v>0</v>
      </c>
      <c r="F25" s="162">
        <f>'Ratios 2024'!D33</f>
        <v>0</v>
      </c>
      <c r="G25" s="180">
        <f>average(D25:F25)</f>
        <v>0</v>
      </c>
      <c r="H25" s="149" t="s">
        <v>206</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207</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208</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239</v>
      </c>
      <c r="E29" s="45" t="s">
        <v>240</v>
      </c>
      <c r="F29" s="45" t="s">
        <v>241</v>
      </c>
      <c r="G29" s="59" t="s">
        <v>242</v>
      </c>
      <c r="H29" s="59"/>
      <c r="I29" s="43"/>
      <c r="J29" s="43"/>
      <c r="K29" s="43"/>
      <c r="L29" s="43"/>
      <c r="M29" s="43"/>
      <c r="N29" s="43"/>
      <c r="O29" s="43"/>
      <c r="P29" s="43"/>
      <c r="Q29" s="43"/>
      <c r="R29" s="43"/>
      <c r="S29" s="43"/>
      <c r="T29" s="43"/>
      <c r="U29" s="43"/>
      <c r="V29" s="43"/>
      <c r="W29" s="43"/>
      <c r="X29" s="43"/>
      <c r="Y29" s="43"/>
    </row>
    <row r="30">
      <c r="A30" s="138"/>
      <c r="B30" s="49"/>
      <c r="C30" s="147" t="s">
        <v>207</v>
      </c>
      <c r="D30" s="162">
        <f>'Ratios 2022'!D38</f>
        <v>0</v>
      </c>
      <c r="E30" s="162">
        <f>'Ratios 2023'!D38</f>
        <v>0</v>
      </c>
      <c r="F30" s="162">
        <f>'Ratios 2024'!D38</f>
        <v>0</v>
      </c>
      <c r="G30" s="180">
        <f>average(D30:F30)</f>
        <v>0</v>
      </c>
      <c r="H30" s="149" t="s">
        <v>210</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211</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212</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239</v>
      </c>
      <c r="E34" s="45" t="s">
        <v>240</v>
      </c>
      <c r="F34" s="45" t="s">
        <v>241</v>
      </c>
      <c r="G34" s="59" t="s">
        <v>242</v>
      </c>
      <c r="H34" s="59"/>
      <c r="I34" s="43"/>
      <c r="J34" s="43"/>
      <c r="K34" s="43"/>
      <c r="L34" s="43"/>
      <c r="M34" s="43"/>
      <c r="N34" s="43"/>
      <c r="O34" s="43"/>
      <c r="P34" s="43"/>
      <c r="Q34" s="43"/>
      <c r="R34" s="43"/>
      <c r="S34" s="43"/>
      <c r="T34" s="43"/>
      <c r="U34" s="43"/>
      <c r="V34" s="43"/>
      <c r="W34" s="43"/>
      <c r="X34" s="43"/>
      <c r="Y34" s="43"/>
    </row>
    <row r="35">
      <c r="A35" s="138"/>
      <c r="B35" s="49"/>
      <c r="C35" s="147" t="s">
        <v>243</v>
      </c>
      <c r="D35" s="162">
        <f>'Ratios 2022'!E41</f>
        <v>0.9877952472</v>
      </c>
      <c r="E35" s="162">
        <f>'Ratios 2023'!E41</f>
        <v>0.9811531153</v>
      </c>
      <c r="F35" s="162">
        <f>'Ratios 2024'!E41</f>
        <v>0.9815739123</v>
      </c>
      <c r="G35" s="180">
        <f t="shared" ref="G35:G37" si="1">average(D35:F35)</f>
        <v>0.9835074249</v>
      </c>
      <c r="H35" s="180"/>
      <c r="I35" s="43"/>
      <c r="J35" s="43"/>
      <c r="K35" s="43"/>
      <c r="L35" s="43"/>
      <c r="M35" s="43"/>
      <c r="N35" s="43"/>
      <c r="O35" s="43"/>
      <c r="P35" s="43"/>
      <c r="Q35" s="43"/>
      <c r="R35" s="43"/>
      <c r="S35" s="43"/>
      <c r="T35" s="43"/>
      <c r="U35" s="43"/>
      <c r="V35" s="43"/>
      <c r="W35" s="43"/>
      <c r="X35" s="43"/>
      <c r="Y35" s="43"/>
    </row>
    <row r="36">
      <c r="A36" s="138"/>
      <c r="B36" s="52"/>
      <c r="C36" s="147" t="s">
        <v>214</v>
      </c>
      <c r="D36" s="162">
        <f>'Ratios 2022'!E42</f>
        <v>0.01220475281</v>
      </c>
      <c r="E36" s="162">
        <f>'Ratios 2023'!E42</f>
        <v>0.01884688475</v>
      </c>
      <c r="F36" s="162">
        <f>'Ratios 2024'!E42</f>
        <v>0.01842608765</v>
      </c>
      <c r="G36" s="180">
        <f t="shared" si="1"/>
        <v>0.01649257507</v>
      </c>
      <c r="H36" s="180"/>
      <c r="I36" s="43"/>
      <c r="J36" s="43"/>
      <c r="K36" s="43"/>
      <c r="L36" s="43"/>
      <c r="M36" s="43"/>
      <c r="N36" s="43"/>
      <c r="O36" s="43"/>
      <c r="P36" s="43"/>
      <c r="Q36" s="43"/>
      <c r="R36" s="43"/>
      <c r="S36" s="43"/>
      <c r="T36" s="43"/>
      <c r="U36" s="43"/>
      <c r="V36" s="43"/>
      <c r="W36" s="43"/>
      <c r="X36" s="43"/>
      <c r="Y36" s="43"/>
    </row>
    <row r="37">
      <c r="A37" s="138"/>
      <c r="B37" s="181"/>
      <c r="C37" s="147" t="s">
        <v>215</v>
      </c>
      <c r="D37" s="162">
        <f>'Ratios 2022'!E43</f>
        <v>0</v>
      </c>
      <c r="E37" s="162">
        <f>'Ratios 2023'!E43</f>
        <v>0</v>
      </c>
      <c r="F37" s="162">
        <f>'Ratios 2024'!E43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216</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217</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239</v>
      </c>
      <c r="E41" s="45" t="s">
        <v>240</v>
      </c>
      <c r="F41" s="45" t="s">
        <v>241</v>
      </c>
      <c r="G41" s="59" t="s">
        <v>242</v>
      </c>
      <c r="H41" s="59"/>
      <c r="I41" s="43"/>
      <c r="J41" s="43"/>
      <c r="K41" s="43"/>
      <c r="L41" s="43"/>
      <c r="M41" s="43"/>
      <c r="N41" s="43"/>
      <c r="O41" s="43"/>
      <c r="P41" s="43"/>
      <c r="Q41" s="43"/>
      <c r="R41" s="43"/>
      <c r="S41" s="43"/>
      <c r="T41" s="43"/>
      <c r="U41" s="43"/>
      <c r="V41" s="43"/>
      <c r="W41" s="43"/>
      <c r="X41" s="43"/>
      <c r="Y41" s="43"/>
    </row>
    <row r="42">
      <c r="A42" s="138"/>
      <c r="B42" s="49"/>
      <c r="C42" s="147" t="s">
        <v>220</v>
      </c>
      <c r="D42" s="165" t="str">
        <f>'Ratios 2022'!D49</f>
        <v>$0</v>
      </c>
      <c r="E42" s="165" t="str">
        <f>'Ratios 2023'!D49</f>
        <v>$0</v>
      </c>
      <c r="F42" s="165" t="str">
        <f>'Ratios 2024'!D49</f>
        <v>$0</v>
      </c>
      <c r="G42" s="182">
        <f>if(F42+E42+D42=0,0,((D42+E42+F42)/3))</f>
        <v>0</v>
      </c>
      <c r="H42" s="149" t="s">
        <v>221</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222</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223</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239</v>
      </c>
      <c r="E46" s="45" t="s">
        <v>240</v>
      </c>
      <c r="F46" s="45" t="s">
        <v>241</v>
      </c>
      <c r="G46" s="59" t="s">
        <v>242</v>
      </c>
      <c r="H46" s="59"/>
      <c r="I46" s="43"/>
      <c r="J46" s="43"/>
      <c r="K46" s="43"/>
      <c r="L46" s="43"/>
      <c r="M46" s="43"/>
      <c r="N46" s="43"/>
      <c r="O46" s="43"/>
      <c r="P46" s="43"/>
      <c r="Q46" s="43"/>
      <c r="R46" s="43"/>
      <c r="S46" s="43"/>
      <c r="T46" s="43"/>
      <c r="U46" s="43"/>
      <c r="V46" s="43"/>
      <c r="W46" s="43"/>
      <c r="X46" s="43"/>
      <c r="Y46" s="43"/>
    </row>
    <row r="47">
      <c r="A47" s="138"/>
      <c r="B47" s="49"/>
      <c r="C47" s="147" t="s">
        <v>226</v>
      </c>
      <c r="D47" s="148">
        <f>'Ratios 2022'!D54</f>
        <v>0.2670108812</v>
      </c>
      <c r="E47" s="148">
        <f>'Ratios 2023'!D54</f>
        <v>0.01996326905</v>
      </c>
      <c r="F47" s="148">
        <f>'Ratios 2024'!D54</f>
        <v>0.5976319566</v>
      </c>
      <c r="G47" s="176">
        <f>average(D47:F47)</f>
        <v>0.2948687023</v>
      </c>
      <c r="H47" s="149" t="s">
        <v>227</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228</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229</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239</v>
      </c>
      <c r="E51" s="45" t="s">
        <v>240</v>
      </c>
      <c r="F51" s="45" t="s">
        <v>241</v>
      </c>
      <c r="G51" s="59" t="s">
        <v>242</v>
      </c>
      <c r="H51" s="59"/>
      <c r="I51" s="43"/>
      <c r="J51" s="43"/>
      <c r="K51" s="43"/>
      <c r="L51" s="43"/>
      <c r="M51" s="43"/>
      <c r="N51" s="43"/>
      <c r="O51" s="43"/>
      <c r="P51" s="43"/>
      <c r="Q51" s="43"/>
      <c r="R51" s="43"/>
      <c r="S51" s="43"/>
      <c r="T51" s="43"/>
      <c r="U51" s="43"/>
      <c r="V51" s="43"/>
      <c r="W51" s="43"/>
      <c r="X51" s="43"/>
      <c r="Y51" s="43"/>
    </row>
    <row r="52">
      <c r="A52" s="138"/>
      <c r="B52" s="49"/>
      <c r="C52" s="147" t="s">
        <v>232</v>
      </c>
      <c r="D52" s="183">
        <f>'Ratios 2022'!D59</f>
        <v>0</v>
      </c>
      <c r="E52" s="183">
        <f>'Ratios 2023'!D59</f>
        <v>0</v>
      </c>
      <c r="F52" s="183">
        <f>'Ratios 2024'!D59</f>
        <v>0</v>
      </c>
      <c r="G52" s="184">
        <f>average(D52:F52)</f>
        <v>0</v>
      </c>
      <c r="H52" s="149" t="s">
        <v>233</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CATCHFIRE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CATCHFIRE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113400.0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2059500.0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2172900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2172900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CATCHFIRE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23580</v>
      </c>
      <c r="D16" s="99">
        <v>0.0</v>
      </c>
      <c r="E16" s="99">
        <v>23580.0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600</v>
      </c>
      <c r="D22" s="99">
        <v>0.0</v>
      </c>
      <c r="E22" s="99">
        <v>600.0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1876</v>
      </c>
      <c r="D32" s="99">
        <v>0.0</v>
      </c>
      <c r="E32" s="99">
        <v>1876.0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2108850</v>
      </c>
      <c r="D34" s="99">
        <v>2108850.0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2134906</v>
      </c>
      <c r="D40" s="103">
        <f t="shared" si="2"/>
        <v>2108850</v>
      </c>
      <c r="E40" s="103">
        <f t="shared" si="2"/>
        <v>26056</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CATCHFIRE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6287.0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25000.0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31287</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92175.0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25000.0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117175</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-203063.0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117175.0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-85888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31287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CATCHFIRE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2022'!C40</f>
        <v>2134906</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2134906</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177908.8333</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2022'!E2+'Balance Sheet 2022'!E3</f>
        <v>6287</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0.03533832403</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2022'!E30</f>
        <v>-203063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2022'!C40</f>
        <v>2134906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177908.8333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-1.141387958</v>
      </c>
      <c r="E14" s="149" t="s">
        <v>184</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2022'!C40</f>
        <v>2134906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177908.8333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0</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0.03533832403</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2022'!E2:E7,'Revenues 2022'!F10:F15)</f>
        <v>2059500</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2022'!F44</f>
        <v>2172900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0.9478116802</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2022'!C40</f>
        <v>2134906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if(D37=0,0,D36/D37)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213</v>
      </c>
      <c r="D41" s="75">
        <f>'Expenses 2022'!D40</f>
        <v>2108850</v>
      </c>
      <c r="E41" s="164">
        <f t="shared" ref="E41:E44" si="1">D41/$D$44</f>
        <v>0.9877952472</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2022'!E40</f>
        <v>26056</v>
      </c>
      <c r="E42" s="164">
        <f t="shared" si="1"/>
        <v>0.01220475281</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2134906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2022'!F9</f>
        <v>2172900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2022'!E2:E10)</f>
        <v>31287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2022'!E19:E22)</f>
        <v>117175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0.2670108812</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2022'!E18</f>
        <v>31287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CATCHFIRE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115000.0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1410200.0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1525200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1525200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CATCHFIRE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20560</v>
      </c>
      <c r="D16" s="99">
        <v>0.0</v>
      </c>
      <c r="E16" s="99">
        <v>20560.0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1053</v>
      </c>
      <c r="D22" s="99">
        <v>0.0</v>
      </c>
      <c r="E22" s="99">
        <v>1053.0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7525</v>
      </c>
      <c r="D32" s="99">
        <v>0.0</v>
      </c>
      <c r="E32" s="99">
        <v>7525.0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1516900</v>
      </c>
      <c r="D34" s="99">
        <v>1516900.0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1546038</v>
      </c>
      <c r="D40" s="103">
        <f t="shared" si="2"/>
        <v>1516900</v>
      </c>
      <c r="E40" s="103">
        <f t="shared" si="2"/>
        <v>29138</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CATCHFIRE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2174.0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2174</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108900.0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108900</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-215626.0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108900.0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-106726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2174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