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<sst xmlns="http://schemas.openxmlformats.org/spreadsheetml/2006/main" count="863" uniqueCount="249">
  <si>
    <t>LEVELING THE PLAYING FIELD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</si>
  <si>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</si>
  <si>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</si>
  <si>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</si>
  <si>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</si>
  <si>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</si>
  <si>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</si>
  <si>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</si>
  <si>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</si>
  <si>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</si>
  <si>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</si>
  <si>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</si>
  <si>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</si>
  <si>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</si>
  <si>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</si>
  <si>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</si>
  <si>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</si>
  <si>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</si>
  <si>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</si>
  <si>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</si>
  <si>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</si>
  <si>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</si>
  <si>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</si>
  <si>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</si>
  <si>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</si>
  <si>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</si>
  <si>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</si>
  <si>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</si>
  <si>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</si>
  <si>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</si>
  <si>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</si>
  <si>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</si>
  <si>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</si>
  <si>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</si>
  <si>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</si>
  <si>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</si>
  <si>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</si>
  <si>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</si>
  <si>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</si>
  <si>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</si>
  <si>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</si>
  <si>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</si>
  <si>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</si>
  <si>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</si>
  <si>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</si>
  <si>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</si>
  <si>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</si>
  <si>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</si>
  <si>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</si>
  <si>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</si>
  <si>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</si>
  <si>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</si>
  <si>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</si>
  <si>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</si>
  <si>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</si>
  <si>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</si>
  <si>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</si>
  <si>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</si>
  <si>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</si>
  <si>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</si>
  <si>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</si>
  <si>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</si>
  <si>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</si>
  <si>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</si>
  <si>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GEAR 4 GOOD</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</si>
  <si>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</si>
  <si>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</si>
  <si>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</si>
  <si>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</si>
  <si>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</si>
  <si>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</si>
  <si>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</si>
  <si>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</si>
  <si>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</si>
  <si>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</si>
  <si>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</si>
  <si>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</si>
  <si>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</si>
  <si>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</si>
  <si>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</si>
  <si>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</si>
  <si>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</si>
  <si>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</si>
  <si>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</si>
  <si>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</si>
  <si>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</si>
  <si>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</si>
  <si>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</si>
  <si>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</si>
  <si>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</si>
  <si>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</si>
  <si>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</si>
  <si>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</si>
  <si>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</si>
  <si>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</si>
  <si>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</si>
  <si>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</si>
  <si>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</si>
  <si>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</si>
  <si>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</si>
  <si>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</si>
  <si>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</si>
  <si>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</si>
  <si>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</si>
  <si>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</si>
  <si>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</si>
  <si>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</si>
  <si>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</si>
  <si>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</si>
  <si>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</si>
  <si>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</si>
  <si>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</si>
  <si>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</si>
  <si>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</si>
  <si>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</si>
  <si>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</si>
  <si>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</si>
  <si>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</si>
  <si>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</si>
  <si>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</si>
  <si>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</si>
  <si>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</si>
  <si>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</si>
  <si>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</si>
  <si>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</si>
  <si>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</si>
  <si>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</si>
  <si>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</si>
  <si>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</si>
  <si>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</si>
  <si>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</si>
  <si>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</si>
  <si>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</si>
  <si>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</si>
  <si>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INVENTORY WRITE OFF/DIS</t>
  </si>
  <si>
    <t>POSTAGE</t>
  </si>
  <si>
    <t>OTHER</t>
  </si>
  <si>
    <t>BANK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</si>
  <si>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</si>
  <si>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</si>
  <si>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</si>
  <si>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</si>
  <si>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</si>
  <si>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</si>
  <si>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</si>
  <si>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</si>
  <si>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</si>
  <si>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</si>
  <si>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</si>
  <si>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</si>
  <si>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</si>
  <si>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</si>
  <si>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</si>
  <si>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</si>
  <si>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</si>
  <si>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</si>
  <si>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</si>
  <si>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</si>
  <si>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</si>
  <si>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</si>
  <si>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</si>
  <si>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</si>
  <si>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</si>
  <si>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</si>
  <si>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</si>
  <si>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</si>
  <si>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</si>
  <si>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</si>
  <si>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</si>
  <si>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</si>
  <si>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</si>
  <si>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</si>
  <si>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</si>
  <si>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</si>
  <si>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</si>
  <si>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</si>
  <si>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</si>
  <si>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</si>
  <si>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</si>
  <si>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</si>
  <si>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</si>
  <si>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</si>
  <si>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</si>
  <si>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</si>
  <si>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</si>
  <si>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</si>
  <si>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</si>
  <si>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</si>
  <si>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</si>
  <si>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</si>
  <si>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</si>
  <si>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</si>
  <si>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</si>
  <si>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</si>
  <si>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</si>
  <si>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</si>
  <si>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</si>
  <si>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</si>
  <si>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</si>
  <si>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</si>
  <si>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</si>
  <si>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</si>
  <si>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</si>
  <si>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</si>
  <si>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</si>
  <si>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</si>
  <si>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</si>
  <si>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</si>
  <si>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</si>
  <si>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</si>
  <si>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</si>
  <si>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</si>
  <si>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</si>
  <si>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</si>
  <si>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</si>
  <si>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</si>
  <si>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</si>
  <si>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</si>
  <si>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</si>
  <si>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</si>
  <si>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</si>
  <si>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</si>
  <si>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</si>
  <si>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</si>
  <si>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</si>
  <si>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</si>
  <si>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</si>
  <si>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</si>
  <si>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</si>
  <si>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</si>
  <si>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</si>
  <si>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</si>
  <si>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</si>
  <si>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</si>
  <si>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</si>
  <si>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</si>
  <si>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</si>
  <si>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</si>
  <si>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</si>
  <si>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</si>
  <si>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</si>
  <si>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MISCELLANEOUS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</si>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</sst>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LEVELING THE PLAYING FIELD</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4994673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24347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4970326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414193.8333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802197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1.936767126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2132177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4994673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416222.75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5.122682506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4994673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416222.75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1.936767126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4829836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5211102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0.9268358209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536376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51656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588032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4994673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0.1177318315</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8921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536376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0.0166319895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239</v>
      </c>
      <c r="D41" s="75">
        <f>'Expenses 2022'!D40</f>
        <v>3883492</v>
      </c>
      <c r="E41" s="165">
        <f t="shared" ref="E41:E44" si="1">D41/$D$44</f>
        <v>0.777526777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1111181</v>
      </c>
      <c r="E42" s="165">
        <f t="shared" si="1"/>
        <v>0.222473223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4994673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4928555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2032217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31939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63.62807226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2697980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LEVELING THE PLAYING FIELD</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67787.0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5864727.0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4132468.0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5932514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245772.0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204680.0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41092</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241</v>
      </c>
      <c r="D39" s="74"/>
      <c r="E39" s="48">
        <v>13453.0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13453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5987059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LEVELING THE PLAYING FIELD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3011016</v>
      </c>
      <c r="D3" s="99">
        <v>3011016.0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129328</v>
      </c>
      <c r="D7" s="99">
        <v>103462.0</v>
      </c>
      <c r="E7" s="99">
        <v>25866.0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776025</v>
      </c>
      <c r="D9" s="99">
        <v>552920.0</v>
      </c>
      <c r="E9" s="99">
        <v>223105.0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39041</v>
      </c>
      <c r="D11" s="99">
        <v>30229.0</v>
      </c>
      <c r="E11" s="99">
        <v>8812.0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76757</v>
      </c>
      <c r="D12" s="99">
        <v>50379.0</v>
      </c>
      <c r="E12" s="99">
        <v>26378.0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74349</v>
      </c>
      <c r="D16" s="99">
        <v>0.0</v>
      </c>
      <c r="E16" s="99">
        <v>74349.0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45295</v>
      </c>
      <c r="D20" s="99">
        <v>12012.0</v>
      </c>
      <c r="E20" s="99">
        <v>33283.0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27020</v>
      </c>
      <c r="D21" s="99">
        <v>19821.0</v>
      </c>
      <c r="E21" s="99">
        <v>7199.0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192215</v>
      </c>
      <c r="D22" s="99">
        <v>172278.0</v>
      </c>
      <c r="E22" s="99">
        <v>13172.0</v>
      </c>
      <c r="F22" s="99">
        <v>6765.0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48657</v>
      </c>
      <c r="D23" s="99">
        <v>27967.0</v>
      </c>
      <c r="E23" s="99">
        <v>19690.0</v>
      </c>
      <c r="F23" s="99">
        <v>1000.0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339762</v>
      </c>
      <c r="D25" s="99">
        <v>317290.0</v>
      </c>
      <c r="E25" s="99">
        <v>22472.0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67932</v>
      </c>
      <c r="D26" s="99">
        <v>48852.0</v>
      </c>
      <c r="E26" s="99">
        <v>19080.0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35427</v>
      </c>
      <c r="D28" s="99">
        <v>19432.0</v>
      </c>
      <c r="E28" s="99">
        <v>14145.0</v>
      </c>
      <c r="F28" s="99">
        <v>1850.0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56991</v>
      </c>
      <c r="D31" s="99">
        <v>0.0</v>
      </c>
      <c r="E31" s="99">
        <v>56991.0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19932</v>
      </c>
      <c r="D32" s="99">
        <v>15620.0</v>
      </c>
      <c r="E32" s="99">
        <v>4312.0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797050</v>
      </c>
      <c r="D34" s="99">
        <v>0.0</v>
      </c>
      <c r="E34" s="99">
        <v>797050.0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5736797</v>
      </c>
      <c r="D40" s="104">
        <f t="shared" si="2"/>
        <v>4381278</v>
      </c>
      <c r="E40" s="104">
        <f t="shared" si="2"/>
        <v>1345904</v>
      </c>
      <c r="F40" s="104">
        <f t="shared" si="2"/>
        <v>9615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LEVELING THE PLAYING FIELD</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408710.0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309763.0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1324564.0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19436.0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599169.0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107683.0</v>
      </c>
      <c r="E12" s="109">
        <f>D11-D12</f>
        <v>491486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1089828.0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3643787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111365.0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1099983.0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1211348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2432439.0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2432439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3643787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LEVELING THE PLAYING FIELD</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5736797</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56991</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5679806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473317.1667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718473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1.51795255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2432439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5736797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478066.4167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5.088077546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5736797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478066.4167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1.51795255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5864727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5987059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0.9795672633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905353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115798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1021151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5736797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0.1780001977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39041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905353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0.0431224064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2023'!D40</f>
        <v>4381278</v>
      </c>
      <c r="E41" s="165">
        <f t="shared" ref="E41:E44" si="1">D41/$D$44</f>
        <v>0.7637150138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1345904</v>
      </c>
      <c r="E42" s="165">
        <f t="shared" si="1"/>
        <v>0.2346089639</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9615</v>
      </c>
      <c r="E43" s="165">
        <f t="shared" si="1"/>
        <v>0.001676022352</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5736797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5932514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9615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617.0061362</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2062473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111365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18.51993894</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3643787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LEVELING THE PLAYING FIELD</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181</v>
      </c>
      <c r="D5" s="177">
        <f>'Ratios 2021'!D8</f>
        <v>1.994544462</v>
      </c>
      <c r="E5" s="177">
        <f>'Ratios 2022'!D8</f>
        <v>1.936767126</v>
      </c>
      <c r="F5" s="177">
        <f>'Ratios 2023'!D8</f>
        <v>1.51795255</v>
      </c>
      <c r="G5" s="177">
        <f>average(D5:F5)</f>
        <v>1.816421379</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189</v>
      </c>
      <c r="D10" s="149">
        <f>'Ratios 2021'!D14</f>
        <v>6.43002082</v>
      </c>
      <c r="E10" s="149">
        <f>'Ratios 2022'!D14</f>
        <v>5.122682506</v>
      </c>
      <c r="F10" s="149">
        <f>'Ratios 2023'!D14</f>
        <v>5.088077546</v>
      </c>
      <c r="G10" s="177">
        <f>average(D10:F10)</f>
        <v>5.546926957</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0.9183435815</v>
      </c>
      <c r="E20" s="163">
        <f>'Ratios 2022'!D26</f>
        <v>0.9268358209</v>
      </c>
      <c r="F20" s="163">
        <f>'Ratios 2023'!D26</f>
        <v>0.9795672633</v>
      </c>
      <c r="G20" s="181">
        <f>average(D20:F20)</f>
        <v>0.9415822219</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0.1036772556</v>
      </c>
      <c r="E25" s="163">
        <f>'Ratios 2022'!D33</f>
        <v>0.1177318315</v>
      </c>
      <c r="F25" s="163">
        <f>'Ratios 2023'!D33</f>
        <v>0.1780001977</v>
      </c>
      <c r="G25" s="181">
        <f>average(D25:F25)</f>
        <v>0.1331364283</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0.04023243808</v>
      </c>
      <c r="E30" s="163">
        <f>'Ratios 2022'!D38</f>
        <v>0.0166319895</v>
      </c>
      <c r="F30" s="163">
        <f>'Ratios 2023'!D38</f>
        <v>0.0431224064</v>
      </c>
      <c r="G30" s="181">
        <f>average(D30:F30)</f>
        <v>0.03332894466</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0.8588105236</v>
      </c>
      <c r="E35" s="163">
        <f>'Ratios 2022'!E41</f>
        <v>0.777526777</v>
      </c>
      <c r="F35" s="163">
        <f>'Ratios 2023'!E41</f>
        <v>0.7637150138</v>
      </c>
      <c r="G35" s="181">
        <f t="shared" ref="G35:G37" si="1">average(D35:F35)</f>
        <v>0.8000174381</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0.1356854789</v>
      </c>
      <c r="E36" s="163">
        <f>'Ratios 2022'!E42</f>
        <v>0.222473223</v>
      </c>
      <c r="F36" s="163">
        <f>'Ratios 2023'!E42</f>
        <v>0.2346089639</v>
      </c>
      <c r="G36" s="181">
        <f t="shared" si="1"/>
        <v>0.1975892219</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0.005503997473</v>
      </c>
      <c r="E37" s="163">
        <f>'Ratios 2022'!E43</f>
        <v>0</v>
      </c>
      <c r="F37" s="163">
        <f>'Ratios 2023'!E43</f>
        <v>0.001676022352</v>
      </c>
      <c r="G37" s="181">
        <f t="shared" si="1"/>
        <v>0.002393339942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196.7456233</v>
      </c>
      <c r="E42" s="166" t="str">
        <f>'Ratios 2022'!D49</f>
        <v>$0</v>
      </c>
      <c r="F42" s="166">
        <f>'Ratios 2023'!D49</f>
        <v>617.0061362</v>
      </c>
      <c r="G42" s="183">
        <f>average(D42:F42)</f>
        <v>406.8758798</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72.40778523</v>
      </c>
      <c r="E47" s="149">
        <f>'Ratios 2022'!D54</f>
        <v>63.62807226</v>
      </c>
      <c r="F47" s="149">
        <f>'Ratios 2023'!D54</f>
        <v>18.51993894</v>
      </c>
      <c r="G47" s="177">
        <f>average(D47:F47)</f>
        <v>51.51859881</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0.02576592105</v>
      </c>
      <c r="E52" s="184">
        <f>'Ratios 2022'!D59</f>
        <v>0</v>
      </c>
      <c r="F52" s="184">
        <f>'Ratios 2023'!D59</f>
        <v>0</v>
      </c>
      <c r="G52" s="185">
        <f>average(D52:F52)</f>
        <v>0.008588640351</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LEVELING THE PLAYING FIELD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LEVELING THE PLAYING FIELD</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103667.0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3818457.0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3108199.0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3922124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235859.0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235859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4157983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LEVELING THE PLAYING FIELD</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2463184</v>
      </c>
      <c r="D3" s="99">
        <v>2463184.0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80981</v>
      </c>
      <c r="D7" s="99">
        <v>0.0</v>
      </c>
      <c r="E7" s="99">
        <v>80981.0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252183</v>
      </c>
      <c r="D9" s="99">
        <v>252183.0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13404</v>
      </c>
      <c r="D11" s="99">
        <v>13404.0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28942</v>
      </c>
      <c r="D12" s="99">
        <v>23134.0</v>
      </c>
      <c r="E12" s="99">
        <v>5808.0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31219</v>
      </c>
      <c r="D16" s="99">
        <v>19469.0</v>
      </c>
      <c r="E16" s="99">
        <v>11750.0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19935</v>
      </c>
      <c r="D20" s="99">
        <v>0.0</v>
      </c>
      <c r="E20" s="99">
        <v>0.0</v>
      </c>
      <c r="F20" s="99">
        <v>19935.0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30065</v>
      </c>
      <c r="D21" s="99">
        <v>29231.0</v>
      </c>
      <c r="E21" s="99">
        <v>834.0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104223</v>
      </c>
      <c r="D22" s="99">
        <v>104223.0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18038</v>
      </c>
      <c r="D23" s="99">
        <v>18038.0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118668</v>
      </c>
      <c r="D25" s="99">
        <v>98695.0</v>
      </c>
      <c r="E25" s="99">
        <v>19973.0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25516</v>
      </c>
      <c r="D26" s="99">
        <v>25516.0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244</v>
      </c>
      <c r="D28" s="99">
        <v>244.0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9437</v>
      </c>
      <c r="D31" s="99">
        <v>0.0</v>
      </c>
      <c r="E31" s="99">
        <v>9437.0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19734</v>
      </c>
      <c r="D32" s="99">
        <v>12449.0</v>
      </c>
      <c r="E32" s="99">
        <v>7285.0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374729</v>
      </c>
      <c r="D34" s="99">
        <v>0.0</v>
      </c>
      <c r="E34" s="99">
        <v>374729.0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29726</v>
      </c>
      <c r="D35" s="99">
        <v>29726.0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958</v>
      </c>
      <c r="D36" s="99">
        <v>958.0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727</v>
      </c>
      <c r="D37" s="99">
        <v>20083.0</v>
      </c>
      <c r="E37" s="99">
        <v>-19356.0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3621913</v>
      </c>
      <c r="D40" s="104">
        <f t="shared" si="2"/>
        <v>3110537</v>
      </c>
      <c r="E40" s="104">
        <f t="shared" si="2"/>
        <v>491441</v>
      </c>
      <c r="F40" s="104">
        <f t="shared" si="2"/>
        <v>19935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LEVELING THE PLAYING FIELD</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600437.0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25200.0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1340524.0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100250.0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26345.0</v>
      </c>
      <c r="E12" s="109">
        <f>D11-D12</f>
        <v>73905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5543.0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2045609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27154.0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52707.0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79861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1940748.0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25000.0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1965748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2045609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LEVELING THE PLAYING FIELD</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3621913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9437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3612476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301039.6667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600437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1.994544462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1940748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3621913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301826.0833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6.43002082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3621913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301826.0833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1.994544462</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3818457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4157983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0.9183435815</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333164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42346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375510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3621913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0.1036772556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13404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333164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0.04023243808</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3110537</v>
      </c>
      <c r="E41" s="165">
        <f t="shared" ref="E41:E44" si="1">D41/$D$44</f>
        <v>0.8588105236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491441</v>
      </c>
      <c r="E42" s="165">
        <f t="shared" si="1"/>
        <v>0.1356854789</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19935</v>
      </c>
      <c r="E43" s="165">
        <f t="shared" si="1"/>
        <v>0.005503997473</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3621913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3922124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19935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196.7456233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1966161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27154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72.40778523</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52707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2045609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0.02576592105</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LEVELING THE PLAYING FIELD</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98719.0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4829836.0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3759587.0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4928555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282547.0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282547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5211102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LEVELING THE PLAYING FIELD</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2946380</v>
      </c>
      <c r="D3" s="99">
        <v>2946380.0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107379</v>
      </c>
      <c r="D7" s="99">
        <v>86809.0</v>
      </c>
      <c r="E7" s="99">
        <v>20570.0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428997</v>
      </c>
      <c r="D9" s="99">
        <v>346817.0</v>
      </c>
      <c r="E9" s="99">
        <v>82180.0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8921</v>
      </c>
      <c r="D11" s="99">
        <v>7212.0</v>
      </c>
      <c r="E11" s="99">
        <v>1709.0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42735</v>
      </c>
      <c r="D12" s="99">
        <v>34549.0</v>
      </c>
      <c r="E12" s="99">
        <v>8186.0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47065</v>
      </c>
      <c r="D16" s="99">
        <v>43396.0</v>
      </c>
      <c r="E16" s="99">
        <v>3669.0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19660</v>
      </c>
      <c r="D20" s="99">
        <v>19660.0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16553</v>
      </c>
      <c r="D21" s="99">
        <v>16403.0</v>
      </c>
      <c r="E21" s="99">
        <v>150.0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121772</v>
      </c>
      <c r="D22" s="99">
        <v>114901.0</v>
      </c>
      <c r="E22" s="99">
        <v>6871.0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17894</v>
      </c>
      <c r="D23" s="99">
        <v>17507.0</v>
      </c>
      <c r="E23" s="99">
        <v>387.0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184576</v>
      </c>
      <c r="D25" s="99">
        <v>175967.0</v>
      </c>
      <c r="E25" s="99">
        <v>8609.0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42351</v>
      </c>
      <c r="D26" s="99">
        <v>40721.0</v>
      </c>
      <c r="E26" s="99">
        <v>1630.0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24347</v>
      </c>
      <c r="D31" s="99">
        <v>0.0</v>
      </c>
      <c r="E31" s="99">
        <v>24347.0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34440</v>
      </c>
      <c r="D32" s="99">
        <v>33170.0</v>
      </c>
      <c r="E32" s="99">
        <v>1270.0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951603</v>
      </c>
      <c r="D34" s="99">
        <v>0.0</v>
      </c>
      <c r="E34" s="99">
        <v>951603.0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4994673</v>
      </c>
      <c r="D40" s="104">
        <f t="shared" si="2"/>
        <v>3883492</v>
      </c>
      <c r="E40" s="104">
        <f t="shared" si="2"/>
        <v>1111181</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LEVELING THE PLAYING FIELD</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802197.0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25392.0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1204628.0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231938.0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50692.0</v>
      </c>
      <c r="E12" s="109">
        <f>D11-D12</f>
        <v>181246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484517.0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2697980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31939.0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483864.0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515803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2132177.0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50000.0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2182177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2697980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