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<sst xmlns="http://schemas.openxmlformats.org/spreadsheetml/2006/main" count="861" uniqueCount="247">
  <si>
    <t>CAMPUS COMPACT</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</si>
  <si>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</si>
  <si>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</si>
  <si>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</si>
  <si>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</si>
  <si>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</si>
  <si>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</si>
  <si>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</si>
  <si>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</si>
  <si>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</si>
  <si>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</si>
  <si>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</si>
  <si>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</si>
  <si>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</si>
  <si>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</si>
  <si>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</si>
  <si>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</si>
  <si>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</si>
  <si>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</si>
  <si>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</si>
  <si>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</si>
  <si>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</si>
  <si>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</si>
  <si>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</si>
  <si>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</si>
  <si>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</si>
  <si>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</si>
  <si>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</si>
  <si>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</si>
  <si>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</si>
  <si>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</si>
  <si>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</si>
  <si>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</si>
  <si>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</si>
  <si>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</si>
  <si>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</si>
  <si>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</si>
  <si>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</si>
  <si>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</si>
  <si>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</si>
  <si>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</si>
  <si>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</si>
  <si>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</si>
  <si>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</si>
  <si>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</si>
  <si>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</si>
  <si>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</si>
  <si>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</si>
  <si>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</si>
  <si>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</si>
  <si>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</si>
  <si>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</si>
  <si>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</si>
  <si>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</si>
  <si>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</si>
  <si>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</si>
  <si>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</si>
  <si>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</si>
  <si>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</si>
  <si>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</si>
  <si>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</si>
  <si>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</si>
  <si>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</si>
  <si>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</si>
  <si>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EVENT REGISTRATION AND</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</si>
  <si>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</si>
  <si>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</si>
  <si>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</si>
  <si>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</si>
  <si>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</si>
  <si>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</si>
  <si>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</si>
  <si>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</si>
  <si>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</si>
  <si>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</si>
  <si>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</si>
  <si>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</si>
  <si>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</si>
  <si>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</si>
  <si>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</si>
  <si>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</si>
  <si>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</si>
  <si>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</si>
  <si>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</si>
  <si>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</si>
  <si>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</si>
  <si>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</si>
  <si>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</si>
  <si>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</si>
  <si>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</si>
  <si>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</si>
  <si>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</si>
  <si>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</si>
  <si>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</si>
  <si>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</si>
  <si>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</si>
  <si>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</si>
  <si>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</si>
  <si>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</si>
  <si>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</si>
  <si>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</si>
  <si>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</si>
  <si>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</si>
  <si>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</si>
  <si>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</si>
  <si>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</si>
  <si>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</si>
  <si>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</si>
  <si>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</si>
  <si>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</si>
  <si>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</si>
  <si>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</si>
  <si>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</si>
  <si>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</si>
  <si>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</si>
  <si>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</si>
  <si>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</si>
  <si>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</si>
  <si>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</si>
  <si>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</si>
  <si>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</si>
  <si>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</si>
  <si>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</si>
  <si>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</si>
  <si>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</si>
  <si>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</si>
  <si>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</si>
  <si>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</si>
  <si>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</si>
  <si>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</si>
  <si>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</si>
  <si>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</si>
  <si>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</si>
  <si>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</si>
  <si>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</si>
  <si>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BAD DEBT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</si>
  <si>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</si>
  <si>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</si>
  <si>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</si>
  <si>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</si>
  <si>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</si>
  <si>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</si>
  <si>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</si>
  <si>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</si>
  <si>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</si>
  <si>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</si>
  <si>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</si>
  <si>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</si>
  <si>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</si>
  <si>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</si>
  <si>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</si>
  <si>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</si>
  <si>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</si>
  <si>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</si>
  <si>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</si>
  <si>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</si>
  <si>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</si>
  <si>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</si>
  <si>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</si>
  <si>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</si>
  <si>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</si>
  <si>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</si>
  <si>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</si>
  <si>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</si>
  <si>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</si>
  <si>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</si>
  <si>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</si>
  <si>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</si>
  <si>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</si>
  <si>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</si>
  <si>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</si>
  <si>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</si>
  <si>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</si>
  <si>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</si>
  <si>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</si>
  <si>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</si>
  <si>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</si>
  <si>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</si>
  <si>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</si>
  <si>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</si>
  <si>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</si>
  <si>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</si>
  <si>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</si>
  <si>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</si>
  <si>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</si>
  <si>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</si>
  <si>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</si>
  <si>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</si>
  <si>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</si>
  <si>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</si>
  <si>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</si>
  <si>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</si>
  <si>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</si>
  <si>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</si>
  <si>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</si>
  <si>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</si>
  <si>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</si>
  <si>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</si>
  <si>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</si>
  <si>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</si>
  <si>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</si>
  <si>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</si>
  <si>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</si>
  <si>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</si>
  <si>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</si>
  <si>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</si>
  <si>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</si>
  <si>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</si>
  <si>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</si>
  <si>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</si>
  <si>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</si>
  <si>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</si>
  <si>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</si>
  <si>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</si>
  <si>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</si>
  <si>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</si>
  <si>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</si>
  <si>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</si>
  <si>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</si>
  <si>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</si>
  <si>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</si>
  <si>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</si>
  <si>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</si>
  <si>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</si>
  <si>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</si>
  <si>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</si>
  <si>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</si>
  <si>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</si>
  <si>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</si>
  <si>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</si>
  <si>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</si>
  <si>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</si>
  <si>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</si>
  <si>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</si>
  <si>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</si>
  <si>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</si>
  <si>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</si>
  <si>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</si>
  <si>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PUBLICATION REVENUE</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</si>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</sst>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CAMPUS COMPACT</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2022'!C40</f>
        <v>3113022</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2022'!C31</f>
        <v>36293</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3076729</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256394.0833</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2022'!E2+'Balance Sheet 2022'!E3</f>
        <v>2459068</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9.59097015</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2022'!E30</f>
        <v>2054602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2022'!C40</f>
        <v>3113022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259418.5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7.920028834</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2022'!C40</f>
        <v>3113022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259418.5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0</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9.59097015</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2022'!E2:E7,'Revenues 2022'!F10:F15)</f>
        <v>1647973</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2022'!F44</f>
        <v>3103653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0.5309784953</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2022'!C7:C9)</f>
        <v>1990574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2022'!C10:C12)</f>
        <v>316948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2307522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2022'!C40</f>
        <v>3113022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0.7412482148</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2022'!C10:C11)</f>
        <v>220541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2022'!C7:C9)</f>
        <v>1990574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0.1107926658</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237</v>
      </c>
      <c r="D41" s="75">
        <f>'Expenses 2022'!D40</f>
        <v>2593542</v>
      </c>
      <c r="E41" s="165">
        <f t="shared" ref="E41:E44" si="1">D41/$D$44</f>
        <v>0.8331267816</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2022'!E40</f>
        <v>475152</v>
      </c>
      <c r="E42" s="165">
        <f t="shared" si="1"/>
        <v>0.1526336788</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2022'!F40</f>
        <v>44328</v>
      </c>
      <c r="E43" s="165">
        <f t="shared" si="1"/>
        <v>0.01423953959</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3113022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2022'!F9</f>
        <v>3038805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2022'!F40</f>
        <v>44328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D47/D48</f>
        <v>68.55272063</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2022'!E2:E10)</f>
        <v>2971554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2022'!E19:E22)</f>
        <v>839479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3.53975978</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2022'!E18</f>
        <v>3094081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CAMPUS COMPACT</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1655776.0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2689356.0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1917755.0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6262887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565223.0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238</v>
      </c>
      <c r="D11" s="61"/>
      <c r="E11" s="61"/>
      <c r="F11" s="62">
        <v>23398.0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588621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110958.0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6962466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CAMPUS COMPACT</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99328</v>
      </c>
      <c r="D4" s="99">
        <v>99328.0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272953</v>
      </c>
      <c r="D7" s="99">
        <v>218363.0</v>
      </c>
      <c r="E7" s="99">
        <v>27295.0</v>
      </c>
      <c r="F7" s="99">
        <v>27295.0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3491633</v>
      </c>
      <c r="D9" s="99">
        <v>3246632.0</v>
      </c>
      <c r="E9" s="99">
        <v>208729.0</v>
      </c>
      <c r="F9" s="99">
        <v>36272.0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107037</v>
      </c>
      <c r="D10" s="99">
        <v>92475.0</v>
      </c>
      <c r="E10" s="99">
        <v>12681.0</v>
      </c>
      <c r="F10" s="99">
        <v>1881.0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288966</v>
      </c>
      <c r="D11" s="99">
        <v>254960.0</v>
      </c>
      <c r="E11" s="99">
        <v>28002.0</v>
      </c>
      <c r="F11" s="99">
        <v>6004.0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152098</v>
      </c>
      <c r="D12" s="99">
        <v>132182.0</v>
      </c>
      <c r="E12" s="99">
        <v>15579.0</v>
      </c>
      <c r="F12" s="99">
        <v>4337.0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1088</v>
      </c>
      <c r="D15" s="99">
        <v>0.0</v>
      </c>
      <c r="E15" s="99">
        <v>1088.0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44550</v>
      </c>
      <c r="D16" s="99">
        <v>0.0</v>
      </c>
      <c r="E16" s="99">
        <v>44550.0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1081460</v>
      </c>
      <c r="D20" s="99">
        <v>1031655.0</v>
      </c>
      <c r="E20" s="99">
        <v>41791.0</v>
      </c>
      <c r="F20" s="99">
        <v>8014.0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227351</v>
      </c>
      <c r="D22" s="99">
        <v>118734.0</v>
      </c>
      <c r="E22" s="99">
        <v>108500.0</v>
      </c>
      <c r="F22" s="99">
        <v>117.0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35830</v>
      </c>
      <c r="D25" s="99">
        <v>27407.0</v>
      </c>
      <c r="E25" s="99">
        <v>6502.0</v>
      </c>
      <c r="F25" s="99">
        <v>1921.0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171851</v>
      </c>
      <c r="D26" s="99">
        <v>171851.0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458113</v>
      </c>
      <c r="D28" s="99">
        <v>431421.0</v>
      </c>
      <c r="E28" s="99">
        <v>26692.0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30382</v>
      </c>
      <c r="D31" s="99">
        <v>21769.0</v>
      </c>
      <c r="E31" s="99">
        <v>6910.0</v>
      </c>
      <c r="F31" s="99">
        <v>1703.0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12926</v>
      </c>
      <c r="D34" s="99">
        <v>1000.0</v>
      </c>
      <c r="E34" s="99">
        <v>11926.0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6475566</v>
      </c>
      <c r="D40" s="104">
        <f t="shared" si="2"/>
        <v>5847777</v>
      </c>
      <c r="E40" s="104">
        <f t="shared" si="2"/>
        <v>540245</v>
      </c>
      <c r="F40" s="104">
        <f t="shared" si="2"/>
        <v>87544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CAMPUS COMPACT</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2200593.0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936612.0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587528.0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58350.0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262584.0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171439.0</v>
      </c>
      <c r="E12" s="109">
        <f>D11-D12</f>
        <v>91145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3874228</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590005.0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542721.0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1132726</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1788892.0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952610.0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2741502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3874228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CAMPUS COMPACT</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2023'!C40</f>
        <v>6475566</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2023'!C31</f>
        <v>30382</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6445184</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537098.6667</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2023'!E2+'Balance Sheet 2023'!E3</f>
        <v>3137205</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5.841021761</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2023'!E30</f>
        <v>1788892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2023'!C40</f>
        <v>6475566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539630.5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3.315031304</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2023'!C40</f>
        <v>6475566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539630.5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0</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5.841021761</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2023'!E2:E7,'Revenues 2023'!F10:F15)</f>
        <v>2689356</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2023'!F44</f>
        <v>6962466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0.3862648665</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2023'!C7:C9)</f>
        <v>3764586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2023'!C10:C12)</f>
        <v>548101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4312687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2023'!C40</f>
        <v>6475566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0.6659938297</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2023'!C10:C11)</f>
        <v>396003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2023'!C7:C9)</f>
        <v>3764586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0.1051916466</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240</v>
      </c>
      <c r="D41" s="75">
        <f>'Expenses 2023'!D40</f>
        <v>5847777</v>
      </c>
      <c r="E41" s="165">
        <f t="shared" ref="E41:E44" si="1">D41/$D$44</f>
        <v>0.9030526444</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2023'!E40</f>
        <v>540245</v>
      </c>
      <c r="E42" s="165">
        <f t="shared" si="1"/>
        <v>0.08342822851</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2023'!F40</f>
        <v>87544</v>
      </c>
      <c r="E43" s="165">
        <f t="shared" si="1"/>
        <v>0.01351912713</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6475566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2023'!F9</f>
        <v>6262887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2023'!F40</f>
        <v>87544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D47/D48</f>
        <v>71.53987709</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2023'!E2:E10)</f>
        <v>3783083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2023'!E19:E22)</f>
        <v>1132726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3.339804154</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2023'!E18</f>
        <v>3874228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CAMPUS COMPACT</v>
      </c>
      <c r="B1" s="2" t="s">
        <v>241</v>
      </c>
      <c r="C1" s="139"/>
      <c r="D1" s="139"/>
      <c r="E1" s="139"/>
      <c r="F1" s="140"/>
      <c r="G1" s="140"/>
      <c r="H1" s="140"/>
      <c r="I1" s="43"/>
      <c r="J1" s="43"/>
      <c r="K1" s="43"/>
      <c r="L1" s="43"/>
      <c r="M1" s="43"/>
      <c r="N1" s="43"/>
      <c r="O1" s="43"/>
      <c r="P1" s="43"/>
      <c r="Q1" s="43"/>
      <c r="R1" s="43"/>
      <c r="S1" s="43"/>
      <c r="T1" s="43"/>
      <c r="U1" s="43"/>
      <c r="V1" s="43"/>
      <c r="W1" s="43"/>
      <c r="X1" s="43"/>
      <c r="Y1" s="43"/>
    </row>
    <row r="2">
      <c r="A2" s="141" t="s">
        <v>179</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180</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242</v>
      </c>
      <c r="E4" s="45" t="s">
        <v>243</v>
      </c>
      <c r="F4" s="45" t="s">
        <v>244</v>
      </c>
      <c r="G4" s="59" t="s">
        <v>245</v>
      </c>
      <c r="H4" s="59"/>
      <c r="I4" s="43"/>
      <c r="J4" s="43"/>
      <c r="K4" s="43"/>
      <c r="L4" s="43"/>
      <c r="M4" s="43"/>
      <c r="N4" s="43"/>
      <c r="O4" s="43"/>
      <c r="P4" s="43"/>
      <c r="Q4" s="43"/>
      <c r="R4" s="43"/>
      <c r="S4" s="43"/>
      <c r="T4" s="43"/>
      <c r="U4" s="43"/>
      <c r="V4" s="43"/>
      <c r="W4" s="43"/>
      <c r="X4" s="43"/>
      <c r="Y4" s="43"/>
    </row>
    <row r="5">
      <c r="A5" s="139"/>
      <c r="B5" s="49"/>
      <c r="C5" s="148" t="s">
        <v>179</v>
      </c>
      <c r="D5" s="177">
        <f>'Ratios 2021'!D8</f>
        <v>9.258862156</v>
      </c>
      <c r="E5" s="177">
        <f>'Ratios 2022'!D8</f>
        <v>9.59097015</v>
      </c>
      <c r="F5" s="177">
        <f>'Ratios 2023'!D8</f>
        <v>5.841021761</v>
      </c>
      <c r="G5" s="177">
        <f>average(D5:F5)</f>
        <v>8.230284689</v>
      </c>
      <c r="H5" s="150" t="s">
        <v>186</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187</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188</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242</v>
      </c>
      <c r="E9" s="45" t="s">
        <v>243</v>
      </c>
      <c r="F9" s="45" t="s">
        <v>244</v>
      </c>
      <c r="G9" s="59" t="s">
        <v>245</v>
      </c>
      <c r="H9" s="59"/>
      <c r="I9" s="43"/>
      <c r="J9" s="43"/>
      <c r="K9" s="43"/>
      <c r="L9" s="43"/>
      <c r="M9" s="43"/>
      <c r="N9" s="43"/>
      <c r="O9" s="43"/>
      <c r="P9" s="43"/>
      <c r="Q9" s="43"/>
      <c r="R9" s="43"/>
      <c r="S9" s="43"/>
      <c r="T9" s="43"/>
      <c r="U9" s="43"/>
      <c r="V9" s="43"/>
      <c r="W9" s="43"/>
      <c r="X9" s="43"/>
      <c r="Y9" s="43"/>
    </row>
    <row r="10">
      <c r="A10" s="139"/>
      <c r="B10" s="49"/>
      <c r="C10" s="148" t="s">
        <v>187</v>
      </c>
      <c r="D10" s="149">
        <f>'Ratios 2021'!D14</f>
        <v>9.283472303</v>
      </c>
      <c r="E10" s="149">
        <f>'Ratios 2022'!D14</f>
        <v>7.920028834</v>
      </c>
      <c r="F10" s="149">
        <f>'Ratios 2023'!D14</f>
        <v>3.315031304</v>
      </c>
      <c r="G10" s="177">
        <f>average(D10:F10)</f>
        <v>6.839510814</v>
      </c>
      <c r="H10" s="150" t="s">
        <v>186</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192</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193</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242</v>
      </c>
      <c r="E14" s="45" t="s">
        <v>243</v>
      </c>
      <c r="F14" s="45" t="s">
        <v>244</v>
      </c>
      <c r="G14" s="59" t="s">
        <v>245</v>
      </c>
      <c r="H14" s="59"/>
      <c r="I14" s="43"/>
      <c r="J14" s="43"/>
      <c r="K14" s="43"/>
      <c r="L14" s="43"/>
      <c r="M14" s="43"/>
      <c r="N14" s="43"/>
      <c r="O14" s="43"/>
      <c r="P14" s="43"/>
      <c r="Q14" s="43"/>
      <c r="R14" s="43"/>
      <c r="S14" s="43"/>
      <c r="T14" s="43"/>
      <c r="U14" s="43"/>
      <c r="V14" s="43"/>
      <c r="W14" s="43"/>
      <c r="X14" s="43"/>
      <c r="Y14" s="43"/>
    </row>
    <row r="15">
      <c r="A15" s="139"/>
      <c r="B15" s="49"/>
      <c r="C15" s="148" t="s">
        <v>195</v>
      </c>
      <c r="D15" s="180">
        <f>'Ratios 2021'!D20</f>
        <v>0</v>
      </c>
      <c r="E15" s="180">
        <f>'Ratios 2022'!D20</f>
        <v>0</v>
      </c>
      <c r="F15" s="180">
        <f>'Ratios 2023'!D20</f>
        <v>0</v>
      </c>
      <c r="G15" s="177">
        <f>average(D15:F15)</f>
        <v>0</v>
      </c>
      <c r="H15" s="150" t="s">
        <v>186</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197</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198</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242</v>
      </c>
      <c r="E19" s="45" t="s">
        <v>243</v>
      </c>
      <c r="F19" s="45" t="s">
        <v>244</v>
      </c>
      <c r="G19" s="59" t="s">
        <v>245</v>
      </c>
      <c r="H19" s="59"/>
      <c r="I19" s="43"/>
      <c r="J19" s="43"/>
      <c r="K19" s="43"/>
      <c r="L19" s="43"/>
      <c r="M19" s="43"/>
      <c r="N19" s="43"/>
      <c r="O19" s="43"/>
      <c r="P19" s="43"/>
      <c r="Q19" s="43"/>
      <c r="R19" s="43"/>
      <c r="S19" s="43"/>
      <c r="T19" s="43"/>
      <c r="U19" s="43"/>
      <c r="V19" s="43"/>
      <c r="W19" s="43"/>
      <c r="X19" s="43"/>
      <c r="Y19" s="43"/>
    </row>
    <row r="20">
      <c r="A20" s="139"/>
      <c r="B20" s="49"/>
      <c r="C20" s="148" t="s">
        <v>197</v>
      </c>
      <c r="D20" s="163">
        <f>'Ratios 2021'!D26</f>
        <v>0.4544610021</v>
      </c>
      <c r="E20" s="163">
        <f>'Ratios 2022'!D26</f>
        <v>0.5309784953</v>
      </c>
      <c r="F20" s="163">
        <f>'Ratios 2023'!D26</f>
        <v>0.3862648665</v>
      </c>
      <c r="G20" s="181">
        <f>average(D20:F20)</f>
        <v>0.457234788</v>
      </c>
      <c r="H20" s="150" t="s">
        <v>201</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202</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203</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242</v>
      </c>
      <c r="E24" s="45" t="s">
        <v>243</v>
      </c>
      <c r="F24" s="45" t="s">
        <v>244</v>
      </c>
      <c r="G24" s="59" t="s">
        <v>245</v>
      </c>
      <c r="H24" s="59"/>
      <c r="I24" s="43"/>
      <c r="J24" s="43"/>
      <c r="K24" s="43"/>
      <c r="L24" s="43"/>
      <c r="M24" s="43"/>
      <c r="N24" s="43"/>
      <c r="O24" s="43"/>
      <c r="P24" s="43"/>
      <c r="Q24" s="43"/>
      <c r="R24" s="43"/>
      <c r="S24" s="43"/>
      <c r="T24" s="43"/>
      <c r="U24" s="43"/>
      <c r="V24" s="43"/>
      <c r="W24" s="43"/>
      <c r="X24" s="43"/>
      <c r="Y24" s="43"/>
    </row>
    <row r="25">
      <c r="A25" s="139"/>
      <c r="B25" s="49"/>
      <c r="C25" s="148" t="s">
        <v>207</v>
      </c>
      <c r="D25" s="163">
        <f>'Ratios 2021'!D33</f>
        <v>0.7602781643</v>
      </c>
      <c r="E25" s="163">
        <f>'Ratios 2022'!D33</f>
        <v>0.7412482148</v>
      </c>
      <c r="F25" s="163">
        <f>'Ratios 2023'!D33</f>
        <v>0.6659938297</v>
      </c>
      <c r="G25" s="181">
        <f>average(D25:F25)</f>
        <v>0.7225067362</v>
      </c>
      <c r="H25" s="150" t="s">
        <v>208</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209</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210</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242</v>
      </c>
      <c r="E29" s="45" t="s">
        <v>243</v>
      </c>
      <c r="F29" s="45" t="s">
        <v>244</v>
      </c>
      <c r="G29" s="59" t="s">
        <v>245</v>
      </c>
      <c r="H29" s="59"/>
      <c r="I29" s="43"/>
      <c r="J29" s="43"/>
      <c r="K29" s="43"/>
      <c r="L29" s="43"/>
      <c r="M29" s="43"/>
      <c r="N29" s="43"/>
      <c r="O29" s="43"/>
      <c r="P29" s="43"/>
      <c r="Q29" s="43"/>
      <c r="R29" s="43"/>
      <c r="S29" s="43"/>
      <c r="T29" s="43"/>
      <c r="U29" s="43"/>
      <c r="V29" s="43"/>
      <c r="W29" s="43"/>
      <c r="X29" s="43"/>
      <c r="Y29" s="43"/>
    </row>
    <row r="30">
      <c r="A30" s="139"/>
      <c r="B30" s="49"/>
      <c r="C30" s="148" t="s">
        <v>209</v>
      </c>
      <c r="D30" s="163">
        <f>'Ratios 2021'!D38</f>
        <v>0.08511408874</v>
      </c>
      <c r="E30" s="163">
        <f>'Ratios 2022'!D38</f>
        <v>0.1107926658</v>
      </c>
      <c r="F30" s="163">
        <f>'Ratios 2023'!D38</f>
        <v>0.1051916466</v>
      </c>
      <c r="G30" s="181">
        <f>average(D30:F30)</f>
        <v>0.1003661337</v>
      </c>
      <c r="H30" s="150" t="s">
        <v>212</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213</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214</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242</v>
      </c>
      <c r="E34" s="45" t="s">
        <v>243</v>
      </c>
      <c r="F34" s="45" t="s">
        <v>244</v>
      </c>
      <c r="G34" s="59" t="s">
        <v>245</v>
      </c>
      <c r="H34" s="59"/>
      <c r="I34" s="43"/>
      <c r="J34" s="43"/>
      <c r="K34" s="43"/>
      <c r="L34" s="43"/>
      <c r="M34" s="43"/>
      <c r="N34" s="43"/>
      <c r="O34" s="43"/>
      <c r="P34" s="43"/>
      <c r="Q34" s="43"/>
      <c r="R34" s="43"/>
      <c r="S34" s="43"/>
      <c r="T34" s="43"/>
      <c r="U34" s="43"/>
      <c r="V34" s="43"/>
      <c r="W34" s="43"/>
      <c r="X34" s="43"/>
      <c r="Y34" s="43"/>
    </row>
    <row r="35">
      <c r="A35" s="139"/>
      <c r="B35" s="49"/>
      <c r="C35" s="148" t="s">
        <v>246</v>
      </c>
      <c r="D35" s="163">
        <f>'Ratios 2021'!E41</f>
        <v>0.9063282966</v>
      </c>
      <c r="E35" s="163">
        <f>'Ratios 2022'!E41</f>
        <v>0.8331267816</v>
      </c>
      <c r="F35" s="163">
        <f>'Ratios 2023'!E41</f>
        <v>0.9030526444</v>
      </c>
      <c r="G35" s="181">
        <f t="shared" ref="G35:G37" si="1">average(D35:F35)</f>
        <v>0.8808359075</v>
      </c>
      <c r="H35" s="181"/>
      <c r="I35" s="43"/>
      <c r="J35" s="43"/>
      <c r="K35" s="43"/>
      <c r="L35" s="43"/>
      <c r="M35" s="43"/>
      <c r="N35" s="43"/>
      <c r="O35" s="43"/>
      <c r="P35" s="43"/>
      <c r="Q35" s="43"/>
      <c r="R35" s="43"/>
      <c r="S35" s="43"/>
      <c r="T35" s="43"/>
      <c r="U35" s="43"/>
      <c r="V35" s="43"/>
      <c r="W35" s="43"/>
      <c r="X35" s="43"/>
      <c r="Y35" s="43"/>
    </row>
    <row r="36">
      <c r="A36" s="139"/>
      <c r="B36" s="52"/>
      <c r="C36" s="148" t="s">
        <v>216</v>
      </c>
      <c r="D36" s="163">
        <f>'Ratios 2021'!E42</f>
        <v>0.08837226535</v>
      </c>
      <c r="E36" s="163">
        <f>'Ratios 2022'!E42</f>
        <v>0.1526336788</v>
      </c>
      <c r="F36" s="163">
        <f>'Ratios 2023'!E42</f>
        <v>0.08342822851</v>
      </c>
      <c r="G36" s="181">
        <f t="shared" si="1"/>
        <v>0.1081447242</v>
      </c>
      <c r="H36" s="181"/>
      <c r="I36" s="43"/>
      <c r="J36" s="43"/>
      <c r="K36" s="43"/>
      <c r="L36" s="43"/>
      <c r="M36" s="43"/>
      <c r="N36" s="43"/>
      <c r="O36" s="43"/>
      <c r="P36" s="43"/>
      <c r="Q36" s="43"/>
      <c r="R36" s="43"/>
      <c r="S36" s="43"/>
      <c r="T36" s="43"/>
      <c r="U36" s="43"/>
      <c r="V36" s="43"/>
      <c r="W36" s="43"/>
      <c r="X36" s="43"/>
      <c r="Y36" s="43"/>
    </row>
    <row r="37">
      <c r="A37" s="139"/>
      <c r="B37" s="182"/>
      <c r="C37" s="148" t="s">
        <v>217</v>
      </c>
      <c r="D37" s="163">
        <f>'Ratios 2021'!E43</f>
        <v>0.005299438101</v>
      </c>
      <c r="E37" s="163">
        <f>'Ratios 2022'!E43</f>
        <v>0.01423953959</v>
      </c>
      <c r="F37" s="163">
        <f>'Ratios 2023'!E43</f>
        <v>0.01351912713</v>
      </c>
      <c r="G37" s="181">
        <f t="shared" si="1"/>
        <v>0.01101936827</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218</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219</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242</v>
      </c>
      <c r="E41" s="45" t="s">
        <v>243</v>
      </c>
      <c r="F41" s="45" t="s">
        <v>244</v>
      </c>
      <c r="G41" s="59" t="s">
        <v>245</v>
      </c>
      <c r="H41" s="59"/>
      <c r="I41" s="43"/>
      <c r="J41" s="43"/>
      <c r="K41" s="43"/>
      <c r="L41" s="43"/>
      <c r="M41" s="43"/>
      <c r="N41" s="43"/>
      <c r="O41" s="43"/>
      <c r="P41" s="43"/>
      <c r="Q41" s="43"/>
      <c r="R41" s="43"/>
      <c r="S41" s="43"/>
      <c r="T41" s="43"/>
      <c r="U41" s="43"/>
      <c r="V41" s="43"/>
      <c r="W41" s="43"/>
      <c r="X41" s="43"/>
      <c r="Y41" s="43"/>
    </row>
    <row r="42">
      <c r="A42" s="139"/>
      <c r="B42" s="49"/>
      <c r="C42" s="148" t="s">
        <v>222</v>
      </c>
      <c r="D42" s="166">
        <f>'Ratios 2021'!D49</f>
        <v>220.0643571</v>
      </c>
      <c r="E42" s="166">
        <f>'Ratios 2022'!D49</f>
        <v>68.55272063</v>
      </c>
      <c r="F42" s="166">
        <f>'Ratios 2023'!D49</f>
        <v>71.53987709</v>
      </c>
      <c r="G42" s="183">
        <f>average(D42:F42)</f>
        <v>120.0523183</v>
      </c>
      <c r="H42" s="150" t="s">
        <v>223</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224</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225</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242</v>
      </c>
      <c r="E46" s="45" t="s">
        <v>243</v>
      </c>
      <c r="F46" s="45" t="s">
        <v>244</v>
      </c>
      <c r="G46" s="59" t="s">
        <v>245</v>
      </c>
      <c r="H46" s="59"/>
      <c r="I46" s="43"/>
      <c r="J46" s="43"/>
      <c r="K46" s="43"/>
      <c r="L46" s="43"/>
      <c r="M46" s="43"/>
      <c r="N46" s="43"/>
      <c r="O46" s="43"/>
      <c r="P46" s="43"/>
      <c r="Q46" s="43"/>
      <c r="R46" s="43"/>
      <c r="S46" s="43"/>
      <c r="T46" s="43"/>
      <c r="U46" s="43"/>
      <c r="V46" s="43"/>
      <c r="W46" s="43"/>
      <c r="X46" s="43"/>
      <c r="Y46" s="43"/>
    </row>
    <row r="47">
      <c r="A47" s="139"/>
      <c r="B47" s="49"/>
      <c r="C47" s="148" t="s">
        <v>228</v>
      </c>
      <c r="D47" s="149">
        <f>'Ratios 2021'!D54</f>
        <v>6.215829773</v>
      </c>
      <c r="E47" s="149">
        <f>'Ratios 2022'!D54</f>
        <v>3.53975978</v>
      </c>
      <c r="F47" s="149">
        <f>'Ratios 2023'!D54</f>
        <v>3.339804154</v>
      </c>
      <c r="G47" s="177">
        <f>average(D47:F47)</f>
        <v>4.365131236</v>
      </c>
      <c r="H47" s="150" t="s">
        <v>229</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230</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231</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242</v>
      </c>
      <c r="E51" s="45" t="s">
        <v>243</v>
      </c>
      <c r="F51" s="45" t="s">
        <v>244</v>
      </c>
      <c r="G51" s="59" t="s">
        <v>245</v>
      </c>
      <c r="H51" s="59"/>
      <c r="I51" s="43"/>
      <c r="J51" s="43"/>
      <c r="K51" s="43"/>
      <c r="L51" s="43"/>
      <c r="M51" s="43"/>
      <c r="N51" s="43"/>
      <c r="O51" s="43"/>
      <c r="P51" s="43"/>
      <c r="Q51" s="43"/>
      <c r="R51" s="43"/>
      <c r="S51" s="43"/>
      <c r="T51" s="43"/>
      <c r="U51" s="43"/>
      <c r="V51" s="43"/>
      <c r="W51" s="43"/>
      <c r="X51" s="43"/>
      <c r="Y51" s="43"/>
    </row>
    <row r="52">
      <c r="A52" s="139"/>
      <c r="B52" s="49"/>
      <c r="C52" s="148" t="s">
        <v>234</v>
      </c>
      <c r="D52" s="184">
        <f>'Ratios 2021'!D59</f>
        <v>0</v>
      </c>
      <c r="E52" s="184">
        <f>'Ratios 2022'!D59</f>
        <v>0</v>
      </c>
      <c r="F52" s="184">
        <f>'Ratios 2023'!D59</f>
        <v>0</v>
      </c>
      <c r="G52" s="185">
        <f>average(D52:F52)</f>
        <v>0</v>
      </c>
      <c r="H52" s="150" t="s">
        <v>235</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CAMPUS COMPACT</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CAMPUS COMPACT</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1622751.0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1675530.0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227150.0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3525431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148029.0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148029</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2018.0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2130.0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2506.0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-376</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-376</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6649.0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6649</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5100.0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5100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3686851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CAMPUS COMPACT</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79800</v>
      </c>
      <c r="D3" s="99">
        <v>79800.0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4000</v>
      </c>
      <c r="D4" s="99">
        <v>4000.0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296296</v>
      </c>
      <c r="D7" s="99">
        <v>239544.0</v>
      </c>
      <c r="E7" s="99">
        <v>52992.0</v>
      </c>
      <c r="F7" s="99">
        <v>3760.0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1735894</v>
      </c>
      <c r="D9" s="99">
        <v>1718947.0</v>
      </c>
      <c r="E9" s="99">
        <v>9793.0</v>
      </c>
      <c r="F9" s="99">
        <v>7154.0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43968</v>
      </c>
      <c r="D10" s="99">
        <v>43091.0</v>
      </c>
      <c r="E10" s="99">
        <v>822.0</v>
      </c>
      <c r="F10" s="99">
        <v>55.0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129000</v>
      </c>
      <c r="D11" s="99">
        <v>123113.0</v>
      </c>
      <c r="E11" s="99">
        <v>4300.0</v>
      </c>
      <c r="F11" s="99">
        <v>1587.0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93134</v>
      </c>
      <c r="D12" s="99">
        <v>86547.0</v>
      </c>
      <c r="E12" s="99">
        <v>5557.0</v>
      </c>
      <c r="F12" s="99">
        <v>1030.0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1936</v>
      </c>
      <c r="D15" s="99">
        <v>0.0</v>
      </c>
      <c r="E15" s="99">
        <v>1936.0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54450</v>
      </c>
      <c r="D16" s="99">
        <v>10692.0</v>
      </c>
      <c r="E16" s="99">
        <v>43758.0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292009</v>
      </c>
      <c r="D20" s="99">
        <v>246084.0</v>
      </c>
      <c r="E20" s="99">
        <v>44997.0</v>
      </c>
      <c r="F20" s="99">
        <v>928.0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121688</v>
      </c>
      <c r="D22" s="99">
        <v>62070.0</v>
      </c>
      <c r="E22" s="99">
        <v>59288.0</v>
      </c>
      <c r="F22" s="99">
        <v>330.0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82836</v>
      </c>
      <c r="D25" s="99">
        <v>68965.0</v>
      </c>
      <c r="E25" s="99">
        <v>12893.0</v>
      </c>
      <c r="F25" s="99">
        <v>978.0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42958</v>
      </c>
      <c r="D26" s="99">
        <v>42958.0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28132</v>
      </c>
      <c r="D28" s="99">
        <v>1479.0</v>
      </c>
      <c r="E28" s="99">
        <v>26653.0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13762</v>
      </c>
      <c r="D31" s="99">
        <v>12506.0</v>
      </c>
      <c r="E31" s="99">
        <v>1058.0</v>
      </c>
      <c r="F31" s="99">
        <v>198.0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3099</v>
      </c>
      <c r="D34" s="99">
        <v>0.0</v>
      </c>
      <c r="E34" s="99">
        <v>3099.0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3022962</v>
      </c>
      <c r="D40" s="104">
        <f t="shared" si="2"/>
        <v>2739796</v>
      </c>
      <c r="E40" s="104">
        <f t="shared" si="2"/>
        <v>267146</v>
      </c>
      <c r="F40" s="104">
        <f t="shared" si="2"/>
        <v>16020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CAMPUS COMPACT</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453578.0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1868236.0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142146.0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51779.0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268000.0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121235.0</v>
      </c>
      <c r="E12" s="109">
        <f>D11-D12</f>
        <v>146765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100459.0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2762963</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163288.0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241443.0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404731</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2338632.0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19600.0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2358232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2762963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CAMPUS COMPACT</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2021'!C40</f>
        <v>3022962</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2021'!C31</f>
        <v>13762</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3009200</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250766.6667</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2021'!E2+'Balance Sheet 2021'!E3</f>
        <v>2321814</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9.258862156</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2021'!E30</f>
        <v>2338632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2021'!C40</f>
        <v>3022962</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251913.5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9.283472303</v>
      </c>
      <c r="E14" s="150" t="s">
        <v>186</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2021'!C40</f>
        <v>3022962</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251913.5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0</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9.258862156</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2021'!E2:E7,'Revenues 2021'!F10:F15)</f>
        <v>1675530</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2021'!F44</f>
        <v>3686851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0.4544610021</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2021'!C7:C9)</f>
        <v>2032190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2021'!C10:C12)</f>
        <v>266102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2298292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2021'!C40</f>
        <v>3022962</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0.7602781643</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2021'!C10:C11)</f>
        <v>172968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2021'!C7:C9)</f>
        <v>2032190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0.08511408874</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215</v>
      </c>
      <c r="D41" s="75">
        <f>'Expenses 2021'!D40</f>
        <v>2739796</v>
      </c>
      <c r="E41" s="165">
        <f t="shared" ref="E41:E44" si="1">D41/$D$44</f>
        <v>0.9063282966</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2021'!E40</f>
        <v>267146</v>
      </c>
      <c r="E42" s="165">
        <f t="shared" si="1"/>
        <v>0.08837226535</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2021'!F40</f>
        <v>16020</v>
      </c>
      <c r="E43" s="165">
        <f t="shared" si="1"/>
        <v>0.005299438101</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3022962</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2021'!F9</f>
        <v>3525431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2021'!F40</f>
        <v>16020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D47/D48</f>
        <v>220.0643571</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2021'!E2:E10)</f>
        <v>2515739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2021'!E19:E22)</f>
        <v>404731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6.215829773</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2021'!E18</f>
        <v>2762963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CAMPUS COMPACT</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1647973.0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1022253.0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368579.0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3038805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45179.0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45179</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13074.0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236</v>
      </c>
      <c r="D26" s="50">
        <v>0.0</v>
      </c>
      <c r="E26" s="50">
        <v>8149.0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1554.0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6595</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6595</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3103653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CAMPUS COMPACT</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269815</v>
      </c>
      <c r="D7" s="99">
        <v>221249.0</v>
      </c>
      <c r="E7" s="99">
        <v>26981.0</v>
      </c>
      <c r="F7" s="99">
        <v>21585.0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1720759</v>
      </c>
      <c r="D9" s="99">
        <v>1556772.0</v>
      </c>
      <c r="E9" s="99">
        <v>158274.0</v>
      </c>
      <c r="F9" s="99">
        <v>5713.0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64423</v>
      </c>
      <c r="D10" s="99">
        <v>53547.0</v>
      </c>
      <c r="E10" s="99">
        <v>10793.0</v>
      </c>
      <c r="F10" s="99">
        <v>83.0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156118</v>
      </c>
      <c r="D11" s="99">
        <v>120429.0</v>
      </c>
      <c r="E11" s="99">
        <v>34616.0</v>
      </c>
      <c r="F11" s="99">
        <v>1073.0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96407</v>
      </c>
      <c r="D12" s="99">
        <v>76578.0</v>
      </c>
      <c r="E12" s="99">
        <v>18064.0</v>
      </c>
      <c r="F12" s="99">
        <v>1765.0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13230</v>
      </c>
      <c r="D15" s="99">
        <v>0.0</v>
      </c>
      <c r="E15" s="99">
        <v>13230.0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39350</v>
      </c>
      <c r="D16" s="99">
        <v>11385.0</v>
      </c>
      <c r="E16" s="99">
        <v>27965.0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293723</v>
      </c>
      <c r="D20" s="99">
        <v>215476.0</v>
      </c>
      <c r="E20" s="99">
        <v>67932.0</v>
      </c>
      <c r="F20" s="99">
        <v>10315.0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143782</v>
      </c>
      <c r="D22" s="99">
        <v>65249.0</v>
      </c>
      <c r="E22" s="99">
        <v>77342.0</v>
      </c>
      <c r="F22" s="99">
        <v>1191.0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53369</v>
      </c>
      <c r="D25" s="99">
        <v>39396.0</v>
      </c>
      <c r="E25" s="99">
        <v>12518.0</v>
      </c>
      <c r="F25" s="99">
        <v>1455.0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103123</v>
      </c>
      <c r="D26" s="99">
        <v>103123.0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122630</v>
      </c>
      <c r="D28" s="99">
        <v>101871.0</v>
      </c>
      <c r="E28" s="99">
        <v>20759.0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36293</v>
      </c>
      <c r="D31" s="99">
        <v>28467.0</v>
      </c>
      <c r="E31" s="99">
        <v>6678.0</v>
      </c>
      <c r="F31" s="99">
        <v>1148.0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3113022</v>
      </c>
      <c r="D40" s="104">
        <f t="shared" si="2"/>
        <v>2593542</v>
      </c>
      <c r="E40" s="104">
        <f t="shared" si="2"/>
        <v>475152</v>
      </c>
      <c r="F40" s="104">
        <f t="shared" si="2"/>
        <v>44328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CAMPUS COMPACT</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320837.0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2138231.0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454244.0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58242.0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262584.0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141057.0</v>
      </c>
      <c r="E12" s="109">
        <f>D11-D12</f>
        <v>121527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1000.0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3094081</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153801.0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685678.0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839479</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2054602.0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200000.0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2254602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3094081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