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<sst xmlns="http://schemas.openxmlformats.org/spreadsheetml/2006/main" count="881" uniqueCount="262">
  <si>
    <t>COUNCIL ON FOUNDATIONS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</si>
  <si>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</si>
  <si>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</si>
  <si>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</si>
  <si>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</si>
  <si>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</si>
  <si>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</si>
  <si>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</si>
  <si>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</si>
  <si>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</si>
  <si>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</si>
  <si>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</si>
  <si>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</si>
  <si>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</si>
  <si>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</si>
  <si>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</si>
  <si>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</si>
  <si>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</si>
  <si>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</si>
  <si>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</si>
  <si>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</si>
  <si>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</si>
  <si>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</si>
  <si>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</si>
  <si>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</si>
  <si>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</si>
  <si>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</si>
  <si>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</si>
  <si>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</si>
  <si>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</si>
  <si>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</si>
  <si>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</si>
  <si>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</si>
  <si>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</si>
  <si>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</si>
  <si>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</si>
  <si>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</si>
  <si>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</si>
  <si>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</si>
  <si>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</si>
  <si>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</si>
  <si>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</si>
  <si>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</si>
  <si>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</si>
  <si>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</si>
  <si>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</si>
  <si>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</si>
  <si>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</si>
  <si>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</si>
  <si>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</si>
  <si>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</si>
  <si>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</si>
  <si>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</si>
  <si>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</si>
  <si>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</si>
  <si>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</si>
  <si>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</si>
  <si>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</si>
  <si>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</si>
  <si>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</si>
  <si>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</si>
  <si>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</si>
  <si>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</si>
  <si>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</si>
  <si>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MEMBER DUES</t>
  </si>
  <si>
    <t>REGISTRATION &amp; FEE INCOME</t>
  </si>
  <si>
    <t>MANAGEMENT</t>
  </si>
  <si>
    <t>PUBLICATIONS</t>
  </si>
  <si>
    <t>ONLINE JOB BANK</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</si>
  <si>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</si>
  <si>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</si>
  <si>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</si>
  <si>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</si>
  <si>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</si>
  <si>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</si>
  <si>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</si>
  <si>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</si>
  <si>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</si>
  <si>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</si>
  <si>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</si>
  <si>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</si>
  <si>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</si>
  <si>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</si>
  <si>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</si>
  <si>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</si>
  <si>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</si>
  <si>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</si>
  <si>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</si>
  <si>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</si>
  <si>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</si>
  <si>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</si>
  <si>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</si>
  <si>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</si>
  <si>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</si>
  <si>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</si>
  <si>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</si>
  <si>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</si>
  <si>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</si>
  <si>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</si>
  <si>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</si>
  <si>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</si>
  <si>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</si>
  <si>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</si>
  <si>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</si>
  <si>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</si>
  <si>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</si>
  <si>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</si>
  <si>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</si>
  <si>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</si>
  <si>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</si>
  <si>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</si>
  <si>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</si>
  <si>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</si>
  <si>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</si>
  <si>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</si>
  <si>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</si>
  <si>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</si>
  <si>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</si>
  <si>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</si>
  <si>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</si>
  <si>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</si>
  <si>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</si>
  <si>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</si>
  <si>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</si>
  <si>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</si>
  <si>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</si>
  <si>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</si>
  <si>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</si>
  <si>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</si>
  <si>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</si>
  <si>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</si>
  <si>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</si>
  <si>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</si>
  <si>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</si>
  <si>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</si>
  <si>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</si>
  <si>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</si>
  <si>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</si>
  <si>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&amp; SUBSCRIPTIONS</t>
  </si>
  <si>
    <t>TRAINING</t>
  </si>
  <si>
    <t xml:space="preserve"> TAXES &amp; LICENSES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</si>
  <si>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</si>
  <si>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</si>
  <si>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</si>
  <si>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</si>
  <si>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</si>
  <si>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</si>
  <si>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</si>
  <si>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</si>
  <si>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</si>
  <si>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</si>
  <si>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</si>
  <si>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</si>
  <si>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</si>
  <si>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</si>
  <si>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</si>
  <si>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</si>
  <si>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</si>
  <si>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</si>
  <si>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</si>
  <si>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</si>
  <si>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</si>
  <si>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</si>
  <si>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</si>
  <si>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</si>
  <si>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</si>
  <si>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</si>
  <si>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</si>
  <si>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</si>
  <si>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</si>
  <si>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</si>
  <si>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</si>
  <si>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</si>
  <si>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</si>
  <si>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</si>
  <si>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</si>
  <si>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</si>
  <si>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</si>
  <si>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</si>
  <si>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</si>
  <si>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</si>
  <si>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</si>
  <si>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</si>
  <si>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</si>
  <si>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</si>
  <si>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</si>
  <si>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</si>
  <si>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</si>
  <si>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</si>
  <si>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</si>
  <si>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</si>
  <si>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</si>
  <si>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</si>
  <si>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</si>
  <si>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</si>
  <si>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</si>
  <si>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</si>
  <si>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</si>
  <si>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</si>
  <si>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</si>
  <si>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</si>
  <si>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</si>
  <si>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</si>
  <si>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</si>
  <si>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</si>
  <si>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</si>
  <si>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</si>
  <si>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</si>
  <si>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</si>
  <si>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</si>
  <si>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</si>
  <si>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</si>
  <si>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</si>
  <si>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</si>
  <si>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</si>
  <si>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</si>
  <si>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</si>
  <si>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</si>
  <si>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</si>
  <si>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</si>
  <si>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</si>
  <si>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</si>
  <si>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</si>
  <si>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</si>
  <si>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</si>
  <si>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</si>
  <si>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</si>
  <si>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</si>
  <si>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</si>
  <si>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</si>
  <si>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</si>
  <si>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</si>
  <si>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</si>
  <si>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</si>
  <si>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</si>
  <si>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</si>
  <si>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</si>
  <si>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</si>
  <si>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</si>
  <si>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</si>
  <si>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</si>
  <si>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All other program service revenue</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</si>
  <si>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</si>
  <si>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</si>
  <si>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Registration &amp; Fee Income</t>
  </si>
  <si>
    <t>Member Dues</t>
  </si>
  <si>
    <t>Management &amp; Licensing Fees</t>
  </si>
  <si>
    <t>Publications</t>
  </si>
  <si>
    <t>Consulting income</t>
  </si>
  <si>
    <r>
      <rPr>
        <rFont val="Roboto"/>
        <color rgb="FF000000"/>
        <sz val="10.0"/>
      </rPr>
      <t xml:space="preserve">Gross amount from sales of </t>
    </r>
    <r>
      <rPr>
        <rFont val="Roboto"/>
        <color rgb="FF000000"/>
        <sz val="10.0"/>
      </rPr>
      <t>assets other than inventory</t>
    </r>
  </si>
  <si>
    <t>Job Bank</t>
  </si>
  <si>
    <t>Other Income</t>
  </si>
  <si>
    <t>Dues &amp; Subscriptions</t>
  </si>
  <si>
    <t>Taxes and registrations</t>
  </si>
  <si>
    <t>Other Expenses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</si>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</sst>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4">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COUNCIL ON FOUNDATIONS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2023'!C40</f>
        <v>12271617</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2023'!C31</f>
        <v>162731</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12108886</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1009073.833</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2023'!E2+'Balance Sheet 2023'!E3</f>
        <v>10031576</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9.941369669</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2023'!E30</f>
        <v>12573378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2023'!C40</f>
        <v>12271617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1022634.75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12.2950819</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2023'!E13:E15)</f>
        <v>23191039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2023'!C40</f>
        <v>12271617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1022634.75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22.67773416</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32.61910383</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2023'!E2:E7,'Revenues 2023'!F10:F15)</f>
        <v>6765189</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2023'!F44</f>
        <v>13215376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0.5119180113</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2023'!C7:C9)</f>
        <v>6110304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2023'!C10:C12)</f>
        <v>1198413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7308717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2023'!C40</f>
        <v>12271617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0.5955789689</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2023'!C10:C11)</f>
        <v>790541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2023'!C7:C9)</f>
        <v>6110304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0.1293783419</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243</v>
      </c>
      <c r="D41" s="75">
        <f>'Expenses 2023'!D40</f>
        <v>8320094</v>
      </c>
      <c r="E41" s="164">
        <f t="shared" ref="E41:E44" si="1">D41/$D$44</f>
        <v>0.6779949211</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2023'!E40</f>
        <v>3462567</v>
      </c>
      <c r="E42" s="164">
        <f t="shared" si="1"/>
        <v>0.282160615</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2023'!F40</f>
        <v>488956</v>
      </c>
      <c r="E43" s="164">
        <f t="shared" si="1"/>
        <v>0.03984446386</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12271617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2023'!F9</f>
        <v>3779465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2023'!F40</f>
        <v>488956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7.729662792</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2023'!E2:E10)</f>
        <v>11733997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2023'!E19:E22)</f>
        <v>1503698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7.803426619</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2023'!E18</f>
        <v>39923596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COUNCIL ON FOUNDATIONS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6024204.0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2427144.0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5323.0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8451348</v>
      </c>
      <c r="G9" s="58"/>
      <c r="H9" s="58"/>
      <c r="I9" s="58"/>
      <c r="J9" s="58"/>
      <c r="K9" s="58"/>
      <c r="L9" s="58"/>
      <c r="M9" s="58"/>
      <c r="N9" s="58"/>
      <c r="O9" s="58"/>
      <c r="P9" s="58"/>
      <c r="Q9" s="58"/>
      <c r="R9" s="58"/>
      <c r="S9" s="58"/>
      <c r="T9" s="58"/>
      <c r="U9" s="58"/>
      <c r="V9" s="58"/>
      <c r="W9" s="58"/>
      <c r="X9" s="58"/>
      <c r="Y9" s="58"/>
      <c r="Z9" s="58"/>
    </row>
    <row r="10">
      <c r="A10" s="44" t="s">
        <v>62</v>
      </c>
      <c r="B10" s="59" t="s">
        <v>63</v>
      </c>
      <c r="C10" s="60" t="s">
        <v>244</v>
      </c>
      <c r="D10" s="15"/>
      <c r="E10" s="15"/>
      <c r="F10" s="48">
        <v>1752739.0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245</v>
      </c>
      <c r="D11" s="61"/>
      <c r="E11" s="61"/>
      <c r="F11" s="62">
        <v>1394623.0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246</v>
      </c>
      <c r="D12" s="61"/>
      <c r="E12" s="61"/>
      <c r="F12" s="62">
        <v>300000.0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247</v>
      </c>
      <c r="D13" s="61"/>
      <c r="E13" s="61"/>
      <c r="F13" s="62">
        <v>167614.0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248</v>
      </c>
      <c r="D14" s="61"/>
      <c r="E14" s="61"/>
      <c r="F14" s="62">
        <v>93500.0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3708476</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623194.0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249</v>
      </c>
      <c r="D26" s="50">
        <v>5601250.0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5536979.0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64271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64271</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t="s">
        <v>250</v>
      </c>
      <c r="D39" s="74"/>
      <c r="E39" s="48">
        <v>68132.0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251</v>
      </c>
      <c r="D40" s="74"/>
      <c r="E40" s="48">
        <v>18500.0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86632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12933921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COUNCIL ON FOUNDATIONS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44575</v>
      </c>
      <c r="D3" s="99">
        <v>44575.0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1982865</v>
      </c>
      <c r="D7" s="99">
        <v>1694391.0</v>
      </c>
      <c r="E7" s="99">
        <v>188788.0</v>
      </c>
      <c r="F7" s="99">
        <v>99686.0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4647034</v>
      </c>
      <c r="D9" s="99">
        <v>3970969.0</v>
      </c>
      <c r="E9" s="99">
        <v>442442.0</v>
      </c>
      <c r="F9" s="99">
        <v>233623.0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314582</v>
      </c>
      <c r="D10" s="99">
        <v>268816.0</v>
      </c>
      <c r="E10" s="99">
        <v>29951.0</v>
      </c>
      <c r="F10" s="99">
        <v>15815.0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905286</v>
      </c>
      <c r="D11" s="99">
        <v>773583.0</v>
      </c>
      <c r="E11" s="99">
        <v>86191.0</v>
      </c>
      <c r="F11" s="99">
        <v>45512.0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467688</v>
      </c>
      <c r="D12" s="99">
        <v>399647.0</v>
      </c>
      <c r="E12" s="99">
        <v>44529.0</v>
      </c>
      <c r="F12" s="99">
        <v>23512.0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25</v>
      </c>
      <c r="D15" s="99">
        <v>20.0</v>
      </c>
      <c r="E15" s="99">
        <v>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243256</v>
      </c>
      <c r="D16" s="99">
        <v>0.0</v>
      </c>
      <c r="E16" s="99">
        <v>243256.0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220000</v>
      </c>
      <c r="D17" s="99">
        <v>176702.0</v>
      </c>
      <c r="E17" s="99">
        <v>40512.0</v>
      </c>
      <c r="F17" s="99">
        <v>2786.0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58116</v>
      </c>
      <c r="D19" s="99">
        <v>0.0</v>
      </c>
      <c r="E19" s="99">
        <v>58116.0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897134</v>
      </c>
      <c r="D20" s="99">
        <v>712290.0</v>
      </c>
      <c r="E20" s="99">
        <v>172949.0</v>
      </c>
      <c r="F20" s="99">
        <v>11895.0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267018</v>
      </c>
      <c r="D21" s="99">
        <v>214466.0</v>
      </c>
      <c r="E21" s="99">
        <v>49170.0</v>
      </c>
      <c r="F21" s="99">
        <v>3382.0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352944</v>
      </c>
      <c r="D22" s="99">
        <v>263022.0</v>
      </c>
      <c r="E22" s="99">
        <v>79907.0</v>
      </c>
      <c r="F22" s="99">
        <v>10015.0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751891</v>
      </c>
      <c r="D23" s="99">
        <v>551554.0</v>
      </c>
      <c r="E23" s="99">
        <v>180077.0</v>
      </c>
      <c r="F23" s="99">
        <v>20260.0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622646</v>
      </c>
      <c r="D25" s="99">
        <v>408487.0</v>
      </c>
      <c r="E25" s="99">
        <v>190292.0</v>
      </c>
      <c r="F25" s="99">
        <v>23867.0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314192</v>
      </c>
      <c r="D26" s="99">
        <v>274772.0</v>
      </c>
      <c r="E26" s="99">
        <v>33415.0</v>
      </c>
      <c r="F26" s="99">
        <v>6005.0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1009586</v>
      </c>
      <c r="D28" s="99">
        <v>990730.0</v>
      </c>
      <c r="E28" s="99">
        <v>11423.0</v>
      </c>
      <c r="F28" s="99">
        <v>7433.0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162731</v>
      </c>
      <c r="D31" s="99">
        <v>106760.0</v>
      </c>
      <c r="E31" s="99">
        <v>49733.0</v>
      </c>
      <c r="F31" s="99">
        <v>6238.0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71883</v>
      </c>
      <c r="D32" s="99">
        <v>52098.0</v>
      </c>
      <c r="E32" s="99">
        <v>17580.0</v>
      </c>
      <c r="F32" s="99">
        <v>2205.0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252</v>
      </c>
      <c r="C34" s="98">
        <f t="shared" si="1"/>
        <v>79776</v>
      </c>
      <c r="D34" s="99">
        <v>57855.0</v>
      </c>
      <c r="E34" s="99">
        <v>19483.0</v>
      </c>
      <c r="F34" s="99">
        <v>2438.0</v>
      </c>
      <c r="G34" s="43"/>
      <c r="H34" s="43"/>
      <c r="I34" s="43"/>
      <c r="J34" s="43"/>
      <c r="K34" s="43"/>
      <c r="L34" s="43"/>
      <c r="M34" s="43"/>
      <c r="N34" s="43"/>
      <c r="O34" s="43"/>
      <c r="P34" s="43"/>
      <c r="Q34" s="43"/>
      <c r="R34" s="43"/>
      <c r="S34" s="43"/>
      <c r="T34" s="43"/>
      <c r="U34" s="43"/>
      <c r="V34" s="43"/>
      <c r="W34" s="43"/>
      <c r="X34" s="43"/>
      <c r="Y34" s="43"/>
      <c r="Z34" s="43"/>
    </row>
    <row r="35">
      <c r="A35" s="45" t="s">
        <v>48</v>
      </c>
      <c r="B35" s="102" t="s">
        <v>253</v>
      </c>
      <c r="C35" s="98">
        <f t="shared" si="1"/>
        <v>42057</v>
      </c>
      <c r="D35" s="99">
        <v>27939.0</v>
      </c>
      <c r="E35" s="99">
        <v>12545.0</v>
      </c>
      <c r="F35" s="99">
        <v>1573.0</v>
      </c>
      <c r="G35" s="43"/>
      <c r="H35" s="43"/>
      <c r="I35" s="43"/>
      <c r="J35" s="43"/>
      <c r="K35" s="43"/>
      <c r="L35" s="43"/>
      <c r="M35" s="43"/>
      <c r="N35" s="43"/>
      <c r="O35" s="43"/>
      <c r="P35" s="43"/>
      <c r="Q35" s="43"/>
      <c r="R35" s="43"/>
      <c r="S35" s="43"/>
      <c r="T35" s="43"/>
      <c r="U35" s="43"/>
      <c r="V35" s="43"/>
      <c r="W35" s="43"/>
      <c r="X35" s="43"/>
      <c r="Y35" s="43"/>
      <c r="Z35" s="43"/>
    </row>
    <row r="36">
      <c r="A36" s="45" t="s">
        <v>50</v>
      </c>
      <c r="B36" s="102" t="s">
        <v>254</v>
      </c>
      <c r="C36" s="98">
        <f t="shared" si="1"/>
        <v>2825</v>
      </c>
      <c r="D36" s="99">
        <v>2048.0</v>
      </c>
      <c r="E36" s="99">
        <v>691.0</v>
      </c>
      <c r="F36" s="99">
        <v>86.0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13458110</v>
      </c>
      <c r="D40" s="103">
        <f t="shared" si="2"/>
        <v>10990724</v>
      </c>
      <c r="E40" s="103">
        <f t="shared" si="2"/>
        <v>1951055</v>
      </c>
      <c r="F40" s="103">
        <f t="shared" si="2"/>
        <v>516331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COUNCIL ON FOUNDATIONS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2756733.0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210000.0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23600.0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259392.0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2174951.0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1541748.0</v>
      </c>
      <c r="E12" s="108">
        <f>D11-D12</f>
        <v>633203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1.3348906E7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1.7155829E7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3797278.0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38184941</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749353.0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830339.0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4822418.0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6402110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1.2905293E7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1.8877538E7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31782831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38184941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COUNCIL ON FOUNDATIONS</v>
      </c>
      <c r="B1" s="2">
        <f>'Revenues 2024'!C1</f>
        <v>2024</v>
      </c>
      <c r="C1" s="174"/>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2024'!C40</f>
        <v>13458110</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2024'!C31</f>
        <v>162731</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13295379</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1107948.25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2024'!E2+'Balance Sheet 2024'!E3</f>
        <v>2756733</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2.488142384</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2024'!E30</f>
        <v>12905293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2024'!C40</f>
        <v>13458110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1121509.167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11.50707759</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2024'!E13:E15)</f>
        <v>30504735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2024'!C40</f>
        <v>13458110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1121509.167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27.19971972</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29.68786211</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2024'!E2:E7,'Revenues 2024'!F10:F15)</f>
        <v>6024204</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2024'!F44</f>
        <v>12933921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0.4657678054</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2024'!C7:C9)</f>
        <v>6629899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2024'!C10:C12)</f>
        <v>1687556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8317455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2024'!C40</f>
        <v>13458110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0.618025488</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2024'!C10:C11)</f>
        <v>1219868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2024'!C7:C9)</f>
        <v>6629899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0.1839949598</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255</v>
      </c>
      <c r="D41" s="75">
        <f>'Expenses 2024'!D40</f>
        <v>10990724</v>
      </c>
      <c r="E41" s="164">
        <f t="shared" ref="E41:E44" si="1">D41/$D$44</f>
        <v>0.8166617749</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2024'!E40</f>
        <v>1951055</v>
      </c>
      <c r="E42" s="164">
        <f t="shared" si="1"/>
        <v>0.1449724367</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2024'!F40</f>
        <v>516331</v>
      </c>
      <c r="E43" s="164">
        <f t="shared" si="1"/>
        <v>0.03836578836</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13458110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2024'!F9</f>
        <v>8451348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2024'!F40</f>
        <v>516331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16.36808172</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2024'!E2:E10)</f>
        <v>3249725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2024'!E19:E22)</f>
        <v>1579692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2.057188996</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2024'!E18</f>
        <v>38184941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COUNCIL ON FOUNDATIONS</v>
      </c>
      <c r="B1" s="2" t="s">
        <v>256</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257</v>
      </c>
      <c r="E4" s="45" t="s">
        <v>258</v>
      </c>
      <c r="F4" s="45" t="s">
        <v>259</v>
      </c>
      <c r="G4" s="59" t="s">
        <v>260</v>
      </c>
      <c r="H4" s="59"/>
      <c r="I4" s="43"/>
      <c r="J4" s="43"/>
      <c r="K4" s="43"/>
      <c r="L4" s="43"/>
      <c r="M4" s="43"/>
      <c r="N4" s="43"/>
      <c r="O4" s="43"/>
      <c r="P4" s="43"/>
      <c r="Q4" s="43"/>
      <c r="R4" s="43"/>
      <c r="S4" s="43"/>
      <c r="T4" s="43"/>
      <c r="U4" s="43"/>
      <c r="V4" s="43"/>
      <c r="W4" s="43"/>
      <c r="X4" s="43"/>
      <c r="Y4" s="43"/>
    </row>
    <row r="5">
      <c r="A5" s="138"/>
      <c r="B5" s="49"/>
      <c r="C5" s="147" t="s">
        <v>184</v>
      </c>
      <c r="D5" s="175">
        <f>'Ratios 2022'!D8</f>
        <v>10.70512255</v>
      </c>
      <c r="E5" s="175">
        <f>'Ratios 2023'!D8</f>
        <v>9.941369669</v>
      </c>
      <c r="F5" s="175">
        <f>'Ratios 2024'!D8</f>
        <v>2.488142384</v>
      </c>
      <c r="G5" s="175">
        <f>average(D5:F5)</f>
        <v>7.711544868</v>
      </c>
      <c r="H5" s="149" t="s">
        <v>191</v>
      </c>
      <c r="I5" s="43"/>
      <c r="J5" s="43"/>
      <c r="K5" s="43"/>
      <c r="L5" s="43"/>
      <c r="M5" s="43"/>
      <c r="N5" s="43"/>
      <c r="O5" s="43"/>
      <c r="P5" s="43"/>
      <c r="Q5" s="43"/>
      <c r="R5" s="43"/>
      <c r="S5" s="43"/>
      <c r="T5" s="43"/>
      <c r="U5" s="43"/>
      <c r="V5" s="43"/>
      <c r="W5" s="43"/>
      <c r="X5" s="43"/>
      <c r="Y5" s="43"/>
    </row>
    <row r="6">
      <c r="A6" s="138"/>
      <c r="B6" s="52"/>
      <c r="C6" s="45"/>
      <c r="D6" s="45"/>
      <c r="E6" s="45"/>
      <c r="F6" s="176"/>
      <c r="G6" s="176"/>
      <c r="H6" s="176"/>
      <c r="I6" s="43"/>
      <c r="J6" s="43"/>
      <c r="K6" s="43"/>
      <c r="L6" s="43"/>
      <c r="M6" s="43"/>
      <c r="N6" s="43"/>
      <c r="O6" s="43"/>
      <c r="P6" s="43"/>
      <c r="Q6" s="43"/>
      <c r="R6" s="43"/>
      <c r="S6" s="43"/>
      <c r="T6" s="43"/>
      <c r="U6" s="43"/>
      <c r="V6" s="43"/>
      <c r="W6" s="43"/>
      <c r="X6" s="43"/>
      <c r="Y6" s="43"/>
    </row>
    <row r="7">
      <c r="A7" s="140" t="s">
        <v>192</v>
      </c>
      <c r="B7" s="5"/>
      <c r="C7" s="177"/>
      <c r="D7" s="177"/>
      <c r="E7" s="177"/>
      <c r="F7" s="177"/>
      <c r="G7" s="177"/>
      <c r="H7" s="177"/>
      <c r="I7" s="43"/>
      <c r="J7" s="43"/>
      <c r="K7" s="43"/>
      <c r="L7" s="43"/>
      <c r="M7" s="43"/>
      <c r="N7" s="43"/>
      <c r="O7" s="43"/>
      <c r="P7" s="43"/>
      <c r="Q7" s="43"/>
      <c r="R7" s="43"/>
      <c r="S7" s="43"/>
      <c r="T7" s="43"/>
      <c r="U7" s="43"/>
      <c r="V7" s="43"/>
      <c r="W7" s="43"/>
      <c r="X7" s="43"/>
      <c r="Y7" s="43"/>
    </row>
    <row r="8">
      <c r="A8" s="138"/>
      <c r="B8" s="143" t="s">
        <v>193</v>
      </c>
      <c r="C8" s="71"/>
      <c r="D8" s="71"/>
      <c r="E8" s="176"/>
      <c r="F8" s="176"/>
      <c r="G8" s="176"/>
      <c r="H8" s="176"/>
      <c r="I8" s="43"/>
      <c r="J8" s="43"/>
      <c r="K8" s="43"/>
      <c r="L8" s="43"/>
      <c r="M8" s="43"/>
      <c r="N8" s="43"/>
      <c r="O8" s="43"/>
      <c r="P8" s="43"/>
      <c r="Q8" s="43"/>
      <c r="R8" s="43"/>
      <c r="S8" s="43"/>
      <c r="T8" s="43"/>
      <c r="U8" s="43"/>
      <c r="V8" s="43"/>
      <c r="W8" s="43"/>
      <c r="X8" s="43"/>
      <c r="Y8" s="43"/>
    </row>
    <row r="9">
      <c r="A9" s="138"/>
      <c r="B9" s="49"/>
      <c r="C9" s="45"/>
      <c r="D9" s="45" t="s">
        <v>257</v>
      </c>
      <c r="E9" s="45" t="s">
        <v>258</v>
      </c>
      <c r="F9" s="45" t="s">
        <v>259</v>
      </c>
      <c r="G9" s="59" t="s">
        <v>260</v>
      </c>
      <c r="H9" s="59"/>
      <c r="I9" s="43"/>
      <c r="J9" s="43"/>
      <c r="K9" s="43"/>
      <c r="L9" s="43"/>
      <c r="M9" s="43"/>
      <c r="N9" s="43"/>
      <c r="O9" s="43"/>
      <c r="P9" s="43"/>
      <c r="Q9" s="43"/>
      <c r="R9" s="43"/>
      <c r="S9" s="43"/>
      <c r="T9" s="43"/>
      <c r="U9" s="43"/>
      <c r="V9" s="43"/>
      <c r="W9" s="43"/>
      <c r="X9" s="43"/>
      <c r="Y9" s="43"/>
    </row>
    <row r="10">
      <c r="A10" s="138"/>
      <c r="B10" s="49"/>
      <c r="C10" s="147" t="s">
        <v>192</v>
      </c>
      <c r="D10" s="148">
        <f>'Ratios 2022'!D14</f>
        <v>12.70508026</v>
      </c>
      <c r="E10" s="148">
        <f>'Ratios 2023'!D14</f>
        <v>12.2950819</v>
      </c>
      <c r="F10" s="148">
        <f>'Ratios 2024'!D14</f>
        <v>11.50707759</v>
      </c>
      <c r="G10" s="175">
        <f>average(D10:F10)</f>
        <v>12.16907992</v>
      </c>
      <c r="H10" s="149" t="s">
        <v>191</v>
      </c>
      <c r="I10" s="43"/>
      <c r="J10" s="43"/>
      <c r="K10" s="43"/>
      <c r="L10" s="43"/>
      <c r="M10" s="43"/>
      <c r="N10" s="43"/>
      <c r="O10" s="43"/>
      <c r="P10" s="43"/>
      <c r="Q10" s="43"/>
      <c r="R10" s="43"/>
      <c r="S10" s="43"/>
      <c r="T10" s="43"/>
      <c r="U10" s="43"/>
      <c r="V10" s="43"/>
      <c r="W10" s="43"/>
      <c r="X10" s="43"/>
      <c r="Y10" s="43"/>
    </row>
    <row r="11">
      <c r="A11" s="138"/>
      <c r="B11" s="52"/>
      <c r="C11" s="45"/>
      <c r="D11" s="45"/>
      <c r="E11" s="45"/>
      <c r="F11" s="176"/>
      <c r="G11" s="176"/>
      <c r="H11" s="176"/>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257</v>
      </c>
      <c r="E14" s="45" t="s">
        <v>258</v>
      </c>
      <c r="F14" s="45" t="s">
        <v>259</v>
      </c>
      <c r="G14" s="59" t="s">
        <v>260</v>
      </c>
      <c r="H14" s="59"/>
      <c r="I14" s="43"/>
      <c r="J14" s="43"/>
      <c r="K14" s="43"/>
      <c r="L14" s="43"/>
      <c r="M14" s="43"/>
      <c r="N14" s="43"/>
      <c r="O14" s="43"/>
      <c r="P14" s="43"/>
      <c r="Q14" s="43"/>
      <c r="R14" s="43"/>
      <c r="S14" s="43"/>
      <c r="T14" s="43"/>
      <c r="U14" s="43"/>
      <c r="V14" s="43"/>
      <c r="W14" s="43"/>
      <c r="X14" s="43"/>
      <c r="Y14" s="43"/>
    </row>
    <row r="15">
      <c r="A15" s="138"/>
      <c r="B15" s="49"/>
      <c r="C15" s="147" t="s">
        <v>200</v>
      </c>
      <c r="D15" s="178">
        <f>'Ratios 2022'!D20</f>
        <v>24.01892243</v>
      </c>
      <c r="E15" s="178">
        <f>'Ratios 2023'!D20</f>
        <v>22.67773416</v>
      </c>
      <c r="F15" s="178">
        <f>'Ratios 2024'!D20</f>
        <v>27.19971972</v>
      </c>
      <c r="G15" s="175">
        <f>average(D15:F15)</f>
        <v>24.63212544</v>
      </c>
      <c r="H15" s="149" t="s">
        <v>191</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203</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257</v>
      </c>
      <c r="E19" s="45" t="s">
        <v>258</v>
      </c>
      <c r="F19" s="45" t="s">
        <v>259</v>
      </c>
      <c r="G19" s="59" t="s">
        <v>260</v>
      </c>
      <c r="H19" s="59"/>
      <c r="I19" s="43"/>
      <c r="J19" s="43"/>
      <c r="K19" s="43"/>
      <c r="L19" s="43"/>
      <c r="M19" s="43"/>
      <c r="N19" s="43"/>
      <c r="O19" s="43"/>
      <c r="P19" s="43"/>
      <c r="Q19" s="43"/>
      <c r="R19" s="43"/>
      <c r="S19" s="43"/>
      <c r="T19" s="43"/>
      <c r="U19" s="43"/>
      <c r="V19" s="43"/>
      <c r="W19" s="43"/>
      <c r="X19" s="43"/>
      <c r="Y19" s="43"/>
    </row>
    <row r="20">
      <c r="A20" s="138"/>
      <c r="B20" s="49"/>
      <c r="C20" s="147" t="s">
        <v>202</v>
      </c>
      <c r="D20" s="162">
        <f>'Ratios 2022'!D26</f>
        <v>0.603350896</v>
      </c>
      <c r="E20" s="162">
        <f>'Ratios 2023'!D26</f>
        <v>0.5119180113</v>
      </c>
      <c r="F20" s="162">
        <f>'Ratios 2024'!D26</f>
        <v>0.4657678054</v>
      </c>
      <c r="G20" s="179">
        <f>average(D20:F20)</f>
        <v>0.5270122376</v>
      </c>
      <c r="H20" s="149" t="s">
        <v>206</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208</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257</v>
      </c>
      <c r="E24" s="45" t="s">
        <v>258</v>
      </c>
      <c r="F24" s="45" t="s">
        <v>259</v>
      </c>
      <c r="G24" s="59" t="s">
        <v>260</v>
      </c>
      <c r="H24" s="59"/>
      <c r="I24" s="43"/>
      <c r="J24" s="43"/>
      <c r="K24" s="43"/>
      <c r="L24" s="43"/>
      <c r="M24" s="43"/>
      <c r="N24" s="43"/>
      <c r="O24" s="43"/>
      <c r="P24" s="43"/>
      <c r="Q24" s="43"/>
      <c r="R24" s="43"/>
      <c r="S24" s="43"/>
      <c r="T24" s="43"/>
      <c r="U24" s="43"/>
      <c r="V24" s="43"/>
      <c r="W24" s="43"/>
      <c r="X24" s="43"/>
      <c r="Y24" s="43"/>
    </row>
    <row r="25">
      <c r="A25" s="138"/>
      <c r="B25" s="49"/>
      <c r="C25" s="147" t="s">
        <v>212</v>
      </c>
      <c r="D25" s="162">
        <f>'Ratios 2022'!D33</f>
        <v>0.6162515928</v>
      </c>
      <c r="E25" s="162">
        <f>'Ratios 2023'!D33</f>
        <v>0.5955789689</v>
      </c>
      <c r="F25" s="162">
        <f>'Ratios 2024'!D33</f>
        <v>0.618025488</v>
      </c>
      <c r="G25" s="179">
        <f>average(D25:F25)</f>
        <v>0.6099520166</v>
      </c>
      <c r="H25" s="149" t="s">
        <v>213</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215</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257</v>
      </c>
      <c r="E29" s="45" t="s">
        <v>258</v>
      </c>
      <c r="F29" s="45" t="s">
        <v>259</v>
      </c>
      <c r="G29" s="59" t="s">
        <v>260</v>
      </c>
      <c r="H29" s="59"/>
      <c r="I29" s="43"/>
      <c r="J29" s="43"/>
      <c r="K29" s="43"/>
      <c r="L29" s="43"/>
      <c r="M29" s="43"/>
      <c r="N29" s="43"/>
      <c r="O29" s="43"/>
      <c r="P29" s="43"/>
      <c r="Q29" s="43"/>
      <c r="R29" s="43"/>
      <c r="S29" s="43"/>
      <c r="T29" s="43"/>
      <c r="U29" s="43"/>
      <c r="V29" s="43"/>
      <c r="W29" s="43"/>
      <c r="X29" s="43"/>
      <c r="Y29" s="43"/>
    </row>
    <row r="30">
      <c r="A30" s="138"/>
      <c r="B30" s="49"/>
      <c r="C30" s="147" t="s">
        <v>214</v>
      </c>
      <c r="D30" s="162">
        <f>'Ratios 2022'!D38</f>
        <v>0.1151747098</v>
      </c>
      <c r="E30" s="162">
        <f>'Ratios 2023'!D38</f>
        <v>0.1293783419</v>
      </c>
      <c r="F30" s="162">
        <f>'Ratios 2024'!D38</f>
        <v>0.1839949598</v>
      </c>
      <c r="G30" s="179">
        <f>average(D30:F30)</f>
        <v>0.1428493372</v>
      </c>
      <c r="H30" s="149" t="s">
        <v>217</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219</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257</v>
      </c>
      <c r="E34" s="45" t="s">
        <v>258</v>
      </c>
      <c r="F34" s="45" t="s">
        <v>259</v>
      </c>
      <c r="G34" s="59" t="s">
        <v>260</v>
      </c>
      <c r="H34" s="59"/>
      <c r="I34" s="43"/>
      <c r="J34" s="43"/>
      <c r="K34" s="43"/>
      <c r="L34" s="43"/>
      <c r="M34" s="43"/>
      <c r="N34" s="43"/>
      <c r="O34" s="43"/>
      <c r="P34" s="43"/>
      <c r="Q34" s="43"/>
      <c r="R34" s="43"/>
      <c r="S34" s="43"/>
      <c r="T34" s="43"/>
      <c r="U34" s="43"/>
      <c r="V34" s="43"/>
      <c r="W34" s="43"/>
      <c r="X34" s="43"/>
      <c r="Y34" s="43"/>
    </row>
    <row r="35">
      <c r="A35" s="138"/>
      <c r="B35" s="49"/>
      <c r="C35" s="147" t="s">
        <v>261</v>
      </c>
      <c r="D35" s="162">
        <f>'Ratios 2022'!E41</f>
        <v>0.5733887521</v>
      </c>
      <c r="E35" s="162">
        <f>'Ratios 2023'!E41</f>
        <v>0.6779949211</v>
      </c>
      <c r="F35" s="162">
        <f>'Ratios 2024'!E41</f>
        <v>0.8166617749</v>
      </c>
      <c r="G35" s="179">
        <f t="shared" ref="G35:G37" si="1">average(D35:F35)</f>
        <v>0.6893484827</v>
      </c>
      <c r="H35" s="179"/>
      <c r="I35" s="43"/>
      <c r="J35" s="43"/>
      <c r="K35" s="43"/>
      <c r="L35" s="43"/>
      <c r="M35" s="43"/>
      <c r="N35" s="43"/>
      <c r="O35" s="43"/>
      <c r="P35" s="43"/>
      <c r="Q35" s="43"/>
      <c r="R35" s="43"/>
      <c r="S35" s="43"/>
      <c r="T35" s="43"/>
      <c r="U35" s="43"/>
      <c r="V35" s="43"/>
      <c r="W35" s="43"/>
      <c r="X35" s="43"/>
      <c r="Y35" s="43"/>
    </row>
    <row r="36">
      <c r="A36" s="138"/>
      <c r="B36" s="52"/>
      <c r="C36" s="147" t="s">
        <v>221</v>
      </c>
      <c r="D36" s="162">
        <f>'Ratios 2022'!E42</f>
        <v>0.3838846477</v>
      </c>
      <c r="E36" s="162">
        <f>'Ratios 2023'!E42</f>
        <v>0.282160615</v>
      </c>
      <c r="F36" s="162">
        <f>'Ratios 2024'!E42</f>
        <v>0.1449724367</v>
      </c>
      <c r="G36" s="179">
        <f t="shared" si="1"/>
        <v>0.2703392331</v>
      </c>
      <c r="H36" s="179"/>
      <c r="I36" s="43"/>
      <c r="J36" s="43"/>
      <c r="K36" s="43"/>
      <c r="L36" s="43"/>
      <c r="M36" s="43"/>
      <c r="N36" s="43"/>
      <c r="O36" s="43"/>
      <c r="P36" s="43"/>
      <c r="Q36" s="43"/>
      <c r="R36" s="43"/>
      <c r="S36" s="43"/>
      <c r="T36" s="43"/>
      <c r="U36" s="43"/>
      <c r="V36" s="43"/>
      <c r="W36" s="43"/>
      <c r="X36" s="43"/>
      <c r="Y36" s="43"/>
    </row>
    <row r="37">
      <c r="A37" s="138"/>
      <c r="B37" s="180"/>
      <c r="C37" s="147" t="s">
        <v>222</v>
      </c>
      <c r="D37" s="162">
        <f>'Ratios 2022'!E43</f>
        <v>0.04272660029</v>
      </c>
      <c r="E37" s="162">
        <f>'Ratios 2023'!E43</f>
        <v>0.03984446386</v>
      </c>
      <c r="F37" s="162">
        <f>'Ratios 2024'!E43</f>
        <v>0.03836578836</v>
      </c>
      <c r="G37" s="179">
        <f t="shared" si="1"/>
        <v>0.04031228417</v>
      </c>
      <c r="H37" s="179"/>
      <c r="I37" s="43"/>
      <c r="J37" s="43"/>
      <c r="K37" s="43"/>
      <c r="L37" s="43"/>
      <c r="M37" s="43"/>
      <c r="N37" s="43"/>
      <c r="O37" s="43"/>
      <c r="P37" s="43"/>
      <c r="Q37" s="43"/>
      <c r="R37" s="43"/>
      <c r="S37" s="43"/>
      <c r="T37" s="43"/>
      <c r="U37" s="43"/>
      <c r="V37" s="43"/>
      <c r="W37" s="43"/>
      <c r="X37" s="43"/>
      <c r="Y37" s="43"/>
    </row>
    <row r="38">
      <c r="A38" s="138"/>
      <c r="B38" s="180"/>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224</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257</v>
      </c>
      <c r="E41" s="45" t="s">
        <v>258</v>
      </c>
      <c r="F41" s="45" t="s">
        <v>259</v>
      </c>
      <c r="G41" s="59" t="s">
        <v>260</v>
      </c>
      <c r="H41" s="59"/>
      <c r="I41" s="43"/>
      <c r="J41" s="43"/>
      <c r="K41" s="43"/>
      <c r="L41" s="43"/>
      <c r="M41" s="43"/>
      <c r="N41" s="43"/>
      <c r="O41" s="43"/>
      <c r="P41" s="43"/>
      <c r="Q41" s="43"/>
      <c r="R41" s="43"/>
      <c r="S41" s="43"/>
      <c r="T41" s="43"/>
      <c r="U41" s="43"/>
      <c r="V41" s="43"/>
      <c r="W41" s="43"/>
      <c r="X41" s="43"/>
      <c r="Y41" s="43"/>
    </row>
    <row r="42">
      <c r="A42" s="138"/>
      <c r="B42" s="49"/>
      <c r="C42" s="147" t="s">
        <v>227</v>
      </c>
      <c r="D42" s="165">
        <f>'Ratios 2022'!D49</f>
        <v>7.239101248</v>
      </c>
      <c r="E42" s="165">
        <f>'Ratios 2023'!D49</f>
        <v>7.729662792</v>
      </c>
      <c r="F42" s="165">
        <f>'Ratios 2024'!D49</f>
        <v>16.36808172</v>
      </c>
      <c r="G42" s="181">
        <f>average(D42:F42)</f>
        <v>10.44561525</v>
      </c>
      <c r="H42" s="149" t="s">
        <v>228</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229</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230</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257</v>
      </c>
      <c r="E46" s="45" t="s">
        <v>258</v>
      </c>
      <c r="F46" s="45" t="s">
        <v>259</v>
      </c>
      <c r="G46" s="59" t="s">
        <v>260</v>
      </c>
      <c r="H46" s="59"/>
      <c r="I46" s="43"/>
      <c r="J46" s="43"/>
      <c r="K46" s="43"/>
      <c r="L46" s="43"/>
      <c r="M46" s="43"/>
      <c r="N46" s="43"/>
      <c r="O46" s="43"/>
      <c r="P46" s="43"/>
      <c r="Q46" s="43"/>
      <c r="R46" s="43"/>
      <c r="S46" s="43"/>
      <c r="T46" s="43"/>
      <c r="U46" s="43"/>
      <c r="V46" s="43"/>
      <c r="W46" s="43"/>
      <c r="X46" s="43"/>
      <c r="Y46" s="43"/>
    </row>
    <row r="47">
      <c r="A47" s="138"/>
      <c r="B47" s="49"/>
      <c r="C47" s="147" t="s">
        <v>233</v>
      </c>
      <c r="D47" s="148">
        <f>'Ratios 2022'!D54</f>
        <v>9.428548463</v>
      </c>
      <c r="E47" s="148">
        <f>'Ratios 2023'!D54</f>
        <v>7.803426619</v>
      </c>
      <c r="F47" s="148">
        <f>'Ratios 2024'!D54</f>
        <v>2.057188996</v>
      </c>
      <c r="G47" s="175">
        <f>average(D47:F47)</f>
        <v>6.429721359</v>
      </c>
      <c r="H47" s="149" t="s">
        <v>234</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235</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236</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257</v>
      </c>
      <c r="E51" s="45" t="s">
        <v>258</v>
      </c>
      <c r="F51" s="45" t="s">
        <v>259</v>
      </c>
      <c r="G51" s="59" t="s">
        <v>260</v>
      </c>
      <c r="H51" s="59"/>
      <c r="I51" s="43"/>
      <c r="J51" s="43"/>
      <c r="K51" s="43"/>
      <c r="L51" s="43"/>
      <c r="M51" s="43"/>
      <c r="N51" s="43"/>
      <c r="O51" s="43"/>
      <c r="P51" s="43"/>
      <c r="Q51" s="43"/>
      <c r="R51" s="43"/>
      <c r="S51" s="43"/>
      <c r="T51" s="43"/>
      <c r="U51" s="43"/>
      <c r="V51" s="43"/>
      <c r="W51" s="43"/>
      <c r="X51" s="43"/>
      <c r="Y51" s="43"/>
    </row>
    <row r="52">
      <c r="A52" s="138"/>
      <c r="B52" s="49"/>
      <c r="C52" s="147" t="s">
        <v>239</v>
      </c>
      <c r="D52" s="182">
        <f>'Ratios 2022'!D59</f>
        <v>0</v>
      </c>
      <c r="E52" s="182">
        <f>'Ratios 2023'!D59</f>
        <v>0</v>
      </c>
      <c r="F52" s="182">
        <f>'Ratios 2024'!D59</f>
        <v>0</v>
      </c>
      <c r="G52" s="183">
        <f>average(D52:F52)</f>
        <v>0</v>
      </c>
      <c r="H52" s="149" t="s">
        <v>240</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COUNCIL ON FOUNDATIONS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COUNCIL ON FOUNDATIONS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3321401.0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3321401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6946187.0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540891.0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273334.0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156316.0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104242.0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8020970</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113521.0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56790.0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56790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11512682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COUNCIL ON FOUNDATIONS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63375</v>
      </c>
      <c r="D3" s="99">
        <v>63375.0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2095634</v>
      </c>
      <c r="D7" s="99">
        <v>1141560.0</v>
      </c>
      <c r="E7" s="99">
        <v>846418.0</v>
      </c>
      <c r="F7" s="99">
        <v>107656.0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3444037</v>
      </c>
      <c r="D9" s="99">
        <v>1876078.0</v>
      </c>
      <c r="E9" s="99">
        <v>1391033.0</v>
      </c>
      <c r="F9" s="99">
        <v>176926.0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235125</v>
      </c>
      <c r="D10" s="99">
        <v>128081.0</v>
      </c>
      <c r="E10" s="99">
        <v>94966.0</v>
      </c>
      <c r="F10" s="99">
        <v>12078.0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402905</v>
      </c>
      <c r="D11" s="99">
        <v>219476.0</v>
      </c>
      <c r="E11" s="99">
        <v>162731.0</v>
      </c>
      <c r="F11" s="99">
        <v>20698.0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439836</v>
      </c>
      <c r="D12" s="99">
        <v>239593.0</v>
      </c>
      <c r="E12" s="99">
        <v>177648.0</v>
      </c>
      <c r="F12" s="99">
        <v>22595.0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4986</v>
      </c>
      <c r="D15" s="99">
        <v>3130.0</v>
      </c>
      <c r="E15" s="99">
        <v>1798.0</v>
      </c>
      <c r="F15" s="99">
        <v>58.0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209859</v>
      </c>
      <c r="D16" s="99">
        <v>131739.0</v>
      </c>
      <c r="E16" s="99">
        <v>75696.0</v>
      </c>
      <c r="F16" s="99">
        <v>2424.0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240000</v>
      </c>
      <c r="D17" s="99">
        <v>240000.0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1038804</v>
      </c>
      <c r="D20" s="99">
        <v>562768.0</v>
      </c>
      <c r="E20" s="99">
        <v>461264.0</v>
      </c>
      <c r="F20" s="99">
        <v>14772.0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270729</v>
      </c>
      <c r="D21" s="99">
        <v>169950.0</v>
      </c>
      <c r="E21" s="99">
        <v>97652.0</v>
      </c>
      <c r="F21" s="99">
        <v>3127.0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357189</v>
      </c>
      <c r="D22" s="99">
        <v>222558.0</v>
      </c>
      <c r="E22" s="99">
        <v>119435.0</v>
      </c>
      <c r="F22" s="99">
        <v>15196.0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783693</v>
      </c>
      <c r="D23" s="99">
        <v>478039.0</v>
      </c>
      <c r="E23" s="99">
        <v>280124.0</v>
      </c>
      <c r="F23" s="99">
        <v>25530.0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604985</v>
      </c>
      <c r="D25" s="99">
        <v>329555.0</v>
      </c>
      <c r="E25" s="99">
        <v>244351.0</v>
      </c>
      <c r="F25" s="99">
        <v>31079.0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79693</v>
      </c>
      <c r="D26" s="99">
        <v>53720.0</v>
      </c>
      <c r="E26" s="99">
        <v>19196.0</v>
      </c>
      <c r="F26" s="99">
        <v>6777.0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85239</v>
      </c>
      <c r="D28" s="99">
        <v>77527.0</v>
      </c>
      <c r="E28" s="99">
        <v>6841.0</v>
      </c>
      <c r="F28" s="99">
        <v>871.0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182828</v>
      </c>
      <c r="D31" s="99">
        <v>99592.0</v>
      </c>
      <c r="E31" s="99">
        <v>73844.0</v>
      </c>
      <c r="F31" s="99">
        <v>9392.0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62824</v>
      </c>
      <c r="D32" s="99">
        <v>34223.0</v>
      </c>
      <c r="E32" s="99">
        <v>25374.0</v>
      </c>
      <c r="F32" s="99">
        <v>3227.0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77403</v>
      </c>
      <c r="D34" s="99">
        <v>46388.0</v>
      </c>
      <c r="E34" s="99">
        <v>27515.0</v>
      </c>
      <c r="F34" s="99">
        <v>3500.0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39825</v>
      </c>
      <c r="D35" s="99">
        <v>21694.0</v>
      </c>
      <c r="E35" s="99">
        <v>16086.0</v>
      </c>
      <c r="F35" s="99">
        <v>2045.0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17296</v>
      </c>
      <c r="D36" s="99">
        <v>16160.0</v>
      </c>
      <c r="E36" s="99">
        <v>306.0</v>
      </c>
      <c r="F36" s="99">
        <v>830.0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2104</v>
      </c>
      <c r="D38" s="99">
        <v>2054.0</v>
      </c>
      <c r="E38" s="99">
        <v>17.0</v>
      </c>
      <c r="F38" s="99">
        <v>33.0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10738369</v>
      </c>
      <c r="D40" s="103">
        <f t="shared" si="2"/>
        <v>6157260</v>
      </c>
      <c r="E40" s="103">
        <f t="shared" si="2"/>
        <v>4122295</v>
      </c>
      <c r="F40" s="103">
        <f t="shared" si="2"/>
        <v>458814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COUNCIL ON FOUNDATIONS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9416530.0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843556.0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32880.0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205421.0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2113051.0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1205786.0</v>
      </c>
      <c r="E12" s="108">
        <f>D11-D12</f>
        <v>907265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4980568.0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1.6513103E7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4712489.0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37611812</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590975.0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522493.0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6052297.0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7165765</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1.136932E7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1.9076727E7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30446047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37611812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COUNCIL ON FOUNDATIONS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10738369</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182828</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10555541</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879628.4167</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2022'!E2+'Balance Sheet 2022'!E3</f>
        <v>9416530</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10.70512255</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2022'!E30</f>
        <v>11369320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2022'!C40</f>
        <v>10738369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894864.0833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12.70508026</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2022'!E13:E15)</f>
        <v>21493671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2022'!C40</f>
        <v>10738369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894864.0833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24.01892243</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34.72404498</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2022'!E2:E7,'Revenues 2022'!F10:F15)</f>
        <v>6946187</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11512682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0.603350896</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2022'!C7:C9)</f>
        <v>5539671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2022'!C10:C12)</f>
        <v>1077866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6617537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2022'!C40</f>
        <v>10738369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0.6162515928</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2022'!C10:C11)</f>
        <v>638030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2022'!C7:C9)</f>
        <v>5539671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0.1151747098</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220</v>
      </c>
      <c r="D41" s="75">
        <f>'Expenses 2022'!D40</f>
        <v>6157260</v>
      </c>
      <c r="E41" s="164">
        <f t="shared" ref="E41:E44" si="1">D41/$D$44</f>
        <v>0.5733887521</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4122295</v>
      </c>
      <c r="E42" s="164">
        <f t="shared" si="1"/>
        <v>0.3838846477</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458814</v>
      </c>
      <c r="E43" s="164">
        <f t="shared" si="1"/>
        <v>0.04272660029</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10738369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2022'!F9</f>
        <v>3321401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2022'!F40</f>
        <v>458814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7.239101248</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2022'!E2:E10)</f>
        <v>10498387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2022'!E19:E22)</f>
        <v>1113468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9.428548463</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2022'!E18</f>
        <v>37611812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COUNCIL ON FOUNDATIONS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3779465.0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3779465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6765189.0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1615720.0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280000.0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162638.0</v>
      </c>
      <c r="G13" s="171"/>
      <c r="H13" s="43"/>
      <c r="J13" s="171"/>
      <c r="K13" s="43"/>
      <c r="L13" s="43"/>
      <c r="M13" s="43"/>
      <c r="N13" s="43"/>
      <c r="O13" s="43"/>
      <c r="P13" s="43"/>
      <c r="Q13" s="43"/>
      <c r="R13" s="43"/>
      <c r="S13" s="43"/>
      <c r="T13" s="43"/>
      <c r="U13" s="43"/>
      <c r="V13" s="43"/>
      <c r="W13" s="43"/>
      <c r="X13" s="43"/>
      <c r="Y13" s="43"/>
      <c r="Z13" s="43"/>
    </row>
    <row r="14">
      <c r="A14" s="49"/>
      <c r="B14" s="45" t="s">
        <v>54</v>
      </c>
      <c r="C14" s="173" t="s">
        <v>68</v>
      </c>
      <c r="D14" s="61"/>
      <c r="E14" s="61"/>
      <c r="F14" s="62">
        <v>145557.0</v>
      </c>
      <c r="G14" s="171"/>
      <c r="H14" s="43"/>
      <c r="J14" s="171"/>
      <c r="K14" s="43"/>
      <c r="L14" s="43"/>
      <c r="M14" s="43"/>
      <c r="N14" s="43"/>
      <c r="O14" s="43"/>
      <c r="P14" s="43"/>
      <c r="Q14" s="43"/>
      <c r="R14" s="43"/>
      <c r="S14" s="43"/>
      <c r="T14" s="43"/>
      <c r="U14" s="43"/>
      <c r="V14" s="43"/>
      <c r="W14" s="43"/>
      <c r="X14" s="43"/>
      <c r="Y14" s="43"/>
      <c r="Z14" s="43"/>
    </row>
    <row r="15">
      <c r="A15" s="52"/>
      <c r="B15" s="45" t="s">
        <v>56</v>
      </c>
      <c r="C15" s="173" t="s">
        <v>241</v>
      </c>
      <c r="D15" s="61"/>
      <c r="E15" s="61"/>
      <c r="F15" s="62">
        <v>60120.0</v>
      </c>
      <c r="G15" s="43"/>
      <c r="H15" s="43"/>
      <c r="J15" s="171"/>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9029224</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406687.0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13215376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COUNCIL ON FOUNDATIONS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60959</v>
      </c>
      <c r="D3" s="99">
        <v>60959.0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1812161</v>
      </c>
      <c r="D7" s="99">
        <v>1187001.0</v>
      </c>
      <c r="E7" s="99">
        <v>532713.0</v>
      </c>
      <c r="F7" s="99">
        <v>92447.0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4298143</v>
      </c>
      <c r="D9" s="99">
        <v>2815369.0</v>
      </c>
      <c r="E9" s="99">
        <v>1263506.0</v>
      </c>
      <c r="F9" s="99">
        <v>219268.0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277645</v>
      </c>
      <c r="D10" s="99">
        <v>181863.0</v>
      </c>
      <c r="E10" s="99">
        <v>81618.0</v>
      </c>
      <c r="F10" s="99">
        <v>14164.0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512896</v>
      </c>
      <c r="D11" s="99">
        <v>335958.0</v>
      </c>
      <c r="E11" s="99">
        <v>150773.0</v>
      </c>
      <c r="F11" s="99">
        <v>26165.0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407872</v>
      </c>
      <c r="D12" s="99">
        <v>267165.0</v>
      </c>
      <c r="E12" s="99">
        <v>119900.0</v>
      </c>
      <c r="F12" s="99">
        <v>20807.0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1360</v>
      </c>
      <c r="D15" s="99">
        <v>849.0</v>
      </c>
      <c r="E15" s="99">
        <v>502.0</v>
      </c>
      <c r="F15" s="99">
        <v>9.0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227235</v>
      </c>
      <c r="D16" s="99">
        <v>141837.0</v>
      </c>
      <c r="E16" s="99">
        <v>83844.0</v>
      </c>
      <c r="F16" s="99">
        <v>1554.0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240000</v>
      </c>
      <c r="D17" s="99">
        <v>240000.0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1000922</v>
      </c>
      <c r="D20" s="99">
        <v>534562.0</v>
      </c>
      <c r="E20" s="99">
        <v>457872.0</v>
      </c>
      <c r="F20" s="99">
        <v>8488.0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402558</v>
      </c>
      <c r="D21" s="99">
        <v>251270.0</v>
      </c>
      <c r="E21" s="99">
        <v>148535.0</v>
      </c>
      <c r="F21" s="99">
        <v>2753.0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257373</v>
      </c>
      <c r="D22" s="99">
        <v>181342.0</v>
      </c>
      <c r="E22" s="99">
        <v>64781.0</v>
      </c>
      <c r="F22" s="99">
        <v>11250.0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817788</v>
      </c>
      <c r="D23" s="99">
        <v>557651.0</v>
      </c>
      <c r="E23" s="99">
        <v>234020.0</v>
      </c>
      <c r="F23" s="99">
        <v>26117.0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591447</v>
      </c>
      <c r="D25" s="99">
        <v>387410.0</v>
      </c>
      <c r="E25" s="99">
        <v>173865.0</v>
      </c>
      <c r="F25" s="99">
        <v>30172.0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224695</v>
      </c>
      <c r="D26" s="99">
        <v>189483.0</v>
      </c>
      <c r="E26" s="99">
        <v>21991.0</v>
      </c>
      <c r="F26" s="99">
        <v>13221.0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693992</v>
      </c>
      <c r="D28" s="99">
        <v>687799.0</v>
      </c>
      <c r="E28" s="99">
        <v>5099.0</v>
      </c>
      <c r="F28" s="99">
        <v>1094.0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162731</v>
      </c>
      <c r="D31" s="99">
        <v>106592.0</v>
      </c>
      <c r="E31" s="99">
        <v>47837.0</v>
      </c>
      <c r="F31" s="99">
        <v>8302.0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65296</v>
      </c>
      <c r="D32" s="99">
        <v>44461.0</v>
      </c>
      <c r="E32" s="99">
        <v>17754.0</v>
      </c>
      <c r="F32" s="99">
        <v>3081.0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139</v>
      </c>
      <c r="C34" s="98">
        <f t="shared" si="1"/>
        <v>139602</v>
      </c>
      <c r="D34" s="99">
        <v>91442.0</v>
      </c>
      <c r="E34" s="99">
        <v>41038.0</v>
      </c>
      <c r="F34" s="99">
        <v>7122.0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61151</v>
      </c>
      <c r="D35" s="99">
        <v>43293.0</v>
      </c>
      <c r="E35" s="99">
        <v>15212.0</v>
      </c>
      <c r="F35" s="99">
        <v>2646.0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6524</v>
      </c>
      <c r="D36" s="99">
        <v>4521.0</v>
      </c>
      <c r="E36" s="99">
        <v>1707.0</v>
      </c>
      <c r="F36" s="99">
        <v>296.0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9267</v>
      </c>
      <c r="D38" s="99">
        <v>9267.0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12271617</v>
      </c>
      <c r="D40" s="103">
        <f t="shared" si="2"/>
        <v>8320094</v>
      </c>
      <c r="E40" s="103">
        <f t="shared" si="2"/>
        <v>3462567</v>
      </c>
      <c r="F40" s="103">
        <f t="shared" si="2"/>
        <v>488956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COUNCIL ON FOUNDATIONS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1.0031576E7</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1391390.0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65828.0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245203.0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2113051.0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1368517.0</v>
      </c>
      <c r="E12" s="108">
        <f>D11-D12</f>
        <v>744534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5353501.0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1.7837538E7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4254026.0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39923596</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665042.0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838656.0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5431169.0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6934867</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1.2573378E7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2.0415351E7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32988729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39923596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