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<sst xmlns="http://schemas.openxmlformats.org/spreadsheetml/2006/main" count="872" uniqueCount="253">
  <si>
    <t>ROCHESTER PHILHARMONIC ORCHESTRA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</si>
  <si>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</si>
  <si>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</si>
  <si>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</si>
  <si>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</si>
  <si>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</si>
  <si>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</si>
  <si>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</si>
  <si>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</si>
  <si>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</si>
  <si>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</si>
  <si>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</si>
  <si>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</si>
  <si>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</si>
  <si>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</si>
  <si>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</si>
  <si>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</si>
  <si>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</si>
  <si>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</si>
  <si>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</si>
  <si>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</si>
  <si>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</si>
  <si>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</si>
  <si>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</si>
  <si>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</si>
  <si>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</si>
  <si>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</si>
  <si>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</si>
  <si>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</si>
  <si>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</si>
  <si>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</si>
  <si>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</si>
  <si>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</si>
  <si>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</si>
  <si>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</si>
  <si>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</si>
  <si>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</si>
  <si>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</si>
  <si>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</si>
  <si>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</si>
  <si>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</si>
  <si>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</si>
  <si>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</si>
  <si>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</si>
  <si>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</si>
  <si>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</si>
  <si>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</si>
  <si>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</si>
  <si>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</si>
  <si>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</si>
  <si>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</si>
  <si>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</si>
  <si>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</si>
  <si>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</si>
  <si>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</si>
  <si>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</si>
  <si>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</si>
  <si>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</si>
  <si>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</si>
  <si>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</si>
  <si>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</si>
  <si>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</si>
  <si>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</si>
  <si>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</si>
  <si>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</si>
  <si>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</si>
  <si>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</si>
  <si>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</si>
  <si>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</si>
  <si>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</si>
  <si>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</si>
  <si>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</si>
  <si>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</si>
  <si>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</si>
  <si>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</si>
  <si>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</si>
  <si>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</si>
  <si>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</si>
  <si>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</si>
  <si>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</si>
  <si>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</si>
  <si>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</si>
  <si>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</si>
  <si>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</si>
  <si>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</si>
  <si>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</si>
  <si>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</si>
  <si>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</si>
  <si>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</si>
  <si>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</si>
  <si>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</si>
  <si>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</si>
  <si>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</si>
  <si>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</si>
  <si>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</si>
  <si>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</si>
  <si>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</si>
  <si>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</si>
  <si>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</si>
  <si>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</si>
  <si>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</si>
  <si>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</si>
  <si>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</si>
  <si>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</si>
  <si>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</si>
  <si>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</si>
  <si>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</si>
  <si>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</si>
  <si>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</si>
  <si>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</si>
  <si>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</si>
  <si>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</si>
  <si>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</si>
  <si>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</si>
  <si>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</si>
  <si>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</si>
  <si>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</si>
  <si>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</si>
  <si>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</si>
  <si>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</si>
  <si>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</si>
  <si>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</si>
  <si>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</si>
  <si>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</si>
  <si>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</si>
  <si>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</si>
  <si>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</si>
  <si>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</si>
  <si>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</si>
  <si>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</si>
  <si>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</si>
  <si>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</si>
  <si>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</si>
  <si>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</si>
  <si>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EXPENSES</t>
  </si>
  <si>
    <t>PROVISION FOR UNCOLLECT</t>
  </si>
  <si>
    <t>MAINTENANCE</t>
  </si>
  <si>
    <t>CREDIT CARD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</si>
  <si>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</si>
  <si>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</si>
  <si>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</si>
  <si>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</si>
  <si>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</si>
  <si>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</si>
  <si>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</si>
  <si>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</si>
  <si>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</si>
  <si>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</si>
  <si>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</si>
  <si>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</si>
  <si>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</si>
  <si>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</si>
  <si>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</si>
  <si>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</si>
  <si>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</si>
  <si>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</si>
  <si>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</si>
  <si>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</si>
  <si>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</si>
  <si>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</si>
  <si>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</si>
  <si>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</si>
  <si>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</si>
  <si>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</si>
  <si>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</si>
  <si>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</si>
  <si>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</si>
  <si>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</si>
  <si>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</si>
  <si>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</si>
  <si>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</si>
  <si>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</si>
  <si>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</si>
  <si>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</si>
  <si>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</si>
  <si>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</si>
  <si>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</si>
  <si>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</si>
  <si>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</si>
  <si>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</si>
  <si>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</si>
  <si>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</si>
  <si>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</si>
  <si>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</si>
  <si>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</si>
  <si>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</si>
  <si>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</si>
  <si>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</si>
  <si>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</si>
  <si>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</si>
  <si>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</si>
  <si>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</si>
  <si>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</si>
  <si>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</si>
  <si>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</si>
  <si>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</si>
  <si>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</si>
  <si>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</si>
  <si>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</si>
  <si>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</si>
  <si>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</si>
  <si>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</si>
  <si>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</si>
  <si>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</si>
  <si>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</si>
  <si>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</si>
  <si>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</si>
  <si>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</si>
  <si>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</si>
  <si>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</si>
  <si>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</si>
  <si>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</si>
  <si>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</si>
  <si>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</si>
  <si>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</si>
  <si>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</si>
  <si>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</si>
  <si>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</si>
  <si>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</si>
  <si>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</si>
  <si>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</si>
  <si>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</si>
  <si>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</si>
  <si>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</si>
  <si>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</si>
  <si>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</si>
  <si>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</si>
  <si>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</si>
  <si>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</si>
  <si>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</si>
  <si>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</si>
  <si>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</si>
  <si>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</si>
  <si>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</si>
  <si>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</si>
  <si>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</si>
  <si>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</si>
  <si>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</si>
  <si>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TICKET SALES &amp; CONCERT FEES</t>
  </si>
  <si>
    <t>ROCHESTER PHILHARMONIC YOUTH ORCH</t>
  </si>
  <si>
    <r>
      <rPr>
        <rFont val="Roboto"/>
        <color rgb="FF000000"/>
        <sz val="10.0"/>
      </rPr>
      <t xml:space="preserve">Gross amount from sales of </t>
    </r>
    <r>
      <rPr>
        <rFont val="Roboto"/>
        <color rgb="FF000000"/>
        <sz val="10.0"/>
      </rPr>
      <t>assets other than inventory</t>
    </r>
  </si>
  <si>
    <t xml:space="preserve">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</si>
  <si>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</si>
  <si>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</si>
  <si>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CREDIT FOR UNCOLLECTIBLE PLEDGES</t>
  </si>
  <si>
    <t>SPECIAL EVENTS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</si>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</sst>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ROCHESTER PHILHARMONIC ORCHESTRA</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13273949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37297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13236652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1103054.333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234105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0.2122334258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-6438252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13273949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1106162.417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-5.820349619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2616303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13273949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1106162.417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2.365206918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2.577440343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7764195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13603863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0.5707345774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6711707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1904807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8616514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13273949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0.6491296599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1171999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6711707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0.1746201078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2023'!D40</f>
        <v>10523281</v>
      </c>
      <c r="E41" s="164">
        <f t="shared" ref="E41:E44" si="1">D41/$D$44</f>
        <v>0.7927769649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1879631</v>
      </c>
      <c r="E42" s="164">
        <f t="shared" si="1"/>
        <v>0.141603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871037</v>
      </c>
      <c r="E43" s="164">
        <f t="shared" si="1"/>
        <v>0.06562003515</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13273949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9223629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871037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10.58925051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7775985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3469746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2.241081912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2239963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25210709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0.08884966305</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ROCHESTER PHILHARMONIC ORCHESTRA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281502.0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615300.0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393500.0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7493729.0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1448684.0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8784031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3580363.0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120428.0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3700791</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63484.0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978210.0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916265.0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61945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61945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84400.0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127374.0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-42974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100296.0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244</v>
      </c>
      <c r="D40" s="74"/>
      <c r="E40" s="48">
        <v>63666.0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163962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12731239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ROCHESTER PHILHARMONIC ORCHESTRA</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374219</v>
      </c>
      <c r="D7" s="99">
        <v>133852.0</v>
      </c>
      <c r="E7" s="99">
        <v>197255.0</v>
      </c>
      <c r="F7" s="99">
        <v>43112.0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6427679</v>
      </c>
      <c r="D9" s="99">
        <v>5563521.0</v>
      </c>
      <c r="E9" s="99">
        <v>431658.0</v>
      </c>
      <c r="F9" s="99">
        <v>432500.0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146445</v>
      </c>
      <c r="D10" s="99">
        <v>103051.0</v>
      </c>
      <c r="E10" s="99">
        <v>43394.0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1392176</v>
      </c>
      <c r="D11" s="99">
        <v>1007007.0</v>
      </c>
      <c r="E11" s="99">
        <v>382887.0</v>
      </c>
      <c r="F11" s="99">
        <v>2282.0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468274</v>
      </c>
      <c r="D12" s="99">
        <v>336455.0</v>
      </c>
      <c r="E12" s="99">
        <v>131117.0</v>
      </c>
      <c r="F12" s="99">
        <v>702.0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5462</v>
      </c>
      <c r="D15" s="99">
        <v>0.0</v>
      </c>
      <c r="E15" s="99">
        <v>5462.0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73400</v>
      </c>
      <c r="D16" s="99">
        <v>0.0</v>
      </c>
      <c r="E16" s="99">
        <v>73400.0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88251</v>
      </c>
      <c r="D18" s="99">
        <v>0.0</v>
      </c>
      <c r="E18" s="99">
        <v>0.0</v>
      </c>
      <c r="F18" s="99">
        <v>88251.0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1438217</v>
      </c>
      <c r="D20" s="99">
        <v>1353964.0</v>
      </c>
      <c r="E20" s="99">
        <v>62520.0</v>
      </c>
      <c r="F20" s="99">
        <v>21733.0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913820</v>
      </c>
      <c r="D21" s="99">
        <v>877446.0</v>
      </c>
      <c r="E21" s="99">
        <v>1127.0</v>
      </c>
      <c r="F21" s="99">
        <v>35247.0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194692</v>
      </c>
      <c r="D22" s="99">
        <v>91126.0</v>
      </c>
      <c r="E22" s="99">
        <v>87934.0</v>
      </c>
      <c r="F22" s="99">
        <v>15632.0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541169</v>
      </c>
      <c r="D25" s="99">
        <v>470866.0</v>
      </c>
      <c r="E25" s="99">
        <v>61029.0</v>
      </c>
      <c r="F25" s="99">
        <v>9274.0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218620</v>
      </c>
      <c r="D26" s="99">
        <v>106453.0</v>
      </c>
      <c r="E26" s="99">
        <v>42750.0</v>
      </c>
      <c r="F26" s="99">
        <v>69417.0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172767</v>
      </c>
      <c r="D29" s="99">
        <v>0.0</v>
      </c>
      <c r="E29" s="99">
        <v>172767.0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41494</v>
      </c>
      <c r="D31" s="99">
        <v>0.0</v>
      </c>
      <c r="E31" s="99">
        <v>41494.0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43013</v>
      </c>
      <c r="D32" s="99">
        <v>3234.0</v>
      </c>
      <c r="E32" s="99">
        <v>39779.0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137</v>
      </c>
      <c r="C34" s="98">
        <f t="shared" si="1"/>
        <v>124802</v>
      </c>
      <c r="D34" s="99">
        <v>119371.0</v>
      </c>
      <c r="E34" s="99">
        <v>4615.0</v>
      </c>
      <c r="F34" s="99">
        <v>816.0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105286</v>
      </c>
      <c r="D35" s="99">
        <v>29896.0</v>
      </c>
      <c r="E35" s="99">
        <v>58621.0</v>
      </c>
      <c r="F35" s="99">
        <v>16769.0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102506</v>
      </c>
      <c r="D36" s="99">
        <v>0.0</v>
      </c>
      <c r="E36" s="99">
        <v>0.0</v>
      </c>
      <c r="F36" s="99">
        <v>102506.0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73360</v>
      </c>
      <c r="D37" s="99">
        <v>2880.0</v>
      </c>
      <c r="E37" s="99">
        <v>70480.0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-83828</v>
      </c>
      <c r="D38" s="99">
        <v>-91278.0</v>
      </c>
      <c r="E38" s="99">
        <v>7450.0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12861824</v>
      </c>
      <c r="D40" s="103">
        <f t="shared" si="2"/>
        <v>10107844</v>
      </c>
      <c r="E40" s="103">
        <f t="shared" si="2"/>
        <v>1915739</v>
      </c>
      <c r="F40" s="103">
        <f t="shared" si="2"/>
        <v>838241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ROCHESTER PHILHARMONIC ORCHESTRA</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58488.0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68714.0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6537939.0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377688.0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467014.0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1048047.0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836283.0</v>
      </c>
      <c r="E12" s="108">
        <f>D11-D12</f>
        <v>211764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2653406.0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1.7278487E7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27653500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1561280.0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1803877.0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1977259.0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123494.0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5465910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-6097416.0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2.8285006E7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22187590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27653500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ROCHESTER PHILHARMONIC ORCHESTRA</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12861824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41494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12820330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1068360.833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127202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0.1190627698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-6097416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12861824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1071818.667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-5.688850353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2653406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12861824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1071818.667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2.475610924</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2.594673694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7493729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12731239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0.5886095611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6801898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2006895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8808793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12861824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0.6848789876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1538621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6801898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0.2262046564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10107844</v>
      </c>
      <c r="E41" s="164">
        <f t="shared" ref="E41:E44" si="1">D41/$D$44</f>
        <v>0.7858795144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1915739</v>
      </c>
      <c r="E42" s="164">
        <f t="shared" si="1"/>
        <v>0.148947692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838241</v>
      </c>
      <c r="E43" s="164">
        <f t="shared" si="1"/>
        <v>0.06517279353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12861824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8784031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838241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10.47912355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7509843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3365157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2.231647142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1977259</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27653500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0.07150122046</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ROCHESTER PHILHARMONIC ORCHESTRA</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6">
        <f>'Ratios 2022'!D8</f>
        <v>0.3522981653</v>
      </c>
      <c r="E5" s="176">
        <f>'Ratios 2023'!D8</f>
        <v>0.2122334258</v>
      </c>
      <c r="F5" s="176">
        <f>'Ratios 2024'!D8</f>
        <v>0.1190627698</v>
      </c>
      <c r="G5" s="176">
        <f>average(D5:F5)</f>
        <v>0.227864787</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-6.027609158</v>
      </c>
      <c r="E10" s="148">
        <f>'Ratios 2023'!D14</f>
        <v>-5.820349619</v>
      </c>
      <c r="F10" s="148">
        <f>'Ratios 2024'!D14</f>
        <v>-5.688850353</v>
      </c>
      <c r="G10" s="176">
        <f>average(D10:F10)</f>
        <v>-5.845603043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1.953778248</v>
      </c>
      <c r="E15" s="179">
        <f>'Ratios 2023'!D20</f>
        <v>2.365206918</v>
      </c>
      <c r="F15" s="179">
        <f>'Ratios 2024'!D20</f>
        <v>2.475610924</v>
      </c>
      <c r="G15" s="176">
        <f>average(D15:F15)</f>
        <v>2.264865363</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0.687019308</v>
      </c>
      <c r="E20" s="162">
        <f>'Ratios 2023'!D26</f>
        <v>0.5707345774</v>
      </c>
      <c r="F20" s="162">
        <f>'Ratios 2024'!D26</f>
        <v>0.5886095611</v>
      </c>
      <c r="G20" s="180">
        <f>average(D20:F20)</f>
        <v>0.6154544822</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0.6347960214</v>
      </c>
      <c r="E25" s="162">
        <f>'Ratios 2023'!D33</f>
        <v>0.6491296599</v>
      </c>
      <c r="F25" s="162">
        <f>'Ratios 2024'!D33</f>
        <v>0.6848789876</v>
      </c>
      <c r="G25" s="180">
        <f>average(D25:F25)</f>
        <v>0.656268223</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0.254370512</v>
      </c>
      <c r="E30" s="162">
        <f>'Ratios 2023'!D38</f>
        <v>0.1746201078</v>
      </c>
      <c r="F30" s="162">
        <f>'Ratios 2024'!D38</f>
        <v>0.2262046564</v>
      </c>
      <c r="G30" s="180">
        <f>average(D30:F30)</f>
        <v>0.2183984254</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0.7861312194</v>
      </c>
      <c r="E35" s="162">
        <f>'Ratios 2023'!E41</f>
        <v>0.7927769649</v>
      </c>
      <c r="F35" s="162">
        <f>'Ratios 2024'!E41</f>
        <v>0.7858795144</v>
      </c>
      <c r="G35" s="180">
        <f t="shared" ref="G35:G37" si="1">average(D35:F35)</f>
        <v>0.7882625663</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0.1482543063</v>
      </c>
      <c r="E36" s="162">
        <f>'Ratios 2023'!E42</f>
        <v>0.141603</v>
      </c>
      <c r="F36" s="162">
        <f>'Ratios 2024'!E42</f>
        <v>0.148947692</v>
      </c>
      <c r="G36" s="180">
        <f t="shared" si="1"/>
        <v>0.1462683328</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0.06561447426</v>
      </c>
      <c r="E37" s="162">
        <f>'Ratios 2023'!E43</f>
        <v>0.06562003515</v>
      </c>
      <c r="F37" s="162">
        <f>'Ratios 2024'!E43</f>
        <v>0.06517279353</v>
      </c>
      <c r="G37" s="180">
        <f t="shared" si="1"/>
        <v>0.06546910098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14.69197064</v>
      </c>
      <c r="E42" s="165">
        <f>'Ratios 2023'!D49</f>
        <v>10.58925051</v>
      </c>
      <c r="F42" s="165">
        <f>'Ratios 2024'!D49</f>
        <v>10.47912355</v>
      </c>
      <c r="G42" s="182">
        <f>average(D42:F42)</f>
        <v>11.9201149</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2.12283957</v>
      </c>
      <c r="E47" s="148">
        <f>'Ratios 2023'!D54</f>
        <v>2.241081912</v>
      </c>
      <c r="F47" s="148">
        <f>'Ratios 2024'!D54</f>
        <v>2.231647142</v>
      </c>
      <c r="G47" s="176">
        <f>average(D47:F47)</f>
        <v>2.198522875</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0.09641314747</v>
      </c>
      <c r="E52" s="183">
        <f>'Ratios 2023'!D59</f>
        <v>0.08884966305</v>
      </c>
      <c r="F52" s="183">
        <f>'Ratios 2024'!D59</f>
        <v>0.07150122046</v>
      </c>
      <c r="G52" s="184">
        <f>average(D52:F52)</f>
        <v>0.08558801033</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ROCHESTER PHILHARMONIC ORCHESTRA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ROCHESTER PHILHARMONIC ORCHESTRA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151825.0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564957.0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396135.0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1.0857322E7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168888.0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11970239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3551363.0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102047.0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3653410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129114.0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834879.0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893639.0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-58760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-58760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51139.0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-51139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160654.0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160654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15803518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ROCHESTER PHILHARMONIC ORCHESTRA</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470679</v>
      </c>
      <c r="D7" s="99">
        <v>137923.0</v>
      </c>
      <c r="E7" s="99">
        <v>289372.0</v>
      </c>
      <c r="F7" s="99">
        <v>43384.0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5813253</v>
      </c>
      <c r="D9" s="99">
        <v>5106307.0</v>
      </c>
      <c r="E9" s="99">
        <v>341759.0</v>
      </c>
      <c r="F9" s="99">
        <v>365187.0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756</v>
      </c>
      <c r="D10" s="99">
        <v>0.0</v>
      </c>
      <c r="E10" s="99">
        <v>756.0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1597691</v>
      </c>
      <c r="D11" s="99">
        <v>1108364.0</v>
      </c>
      <c r="E11" s="99">
        <v>489327.0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15002</v>
      </c>
      <c r="D15" s="99">
        <v>0.0</v>
      </c>
      <c r="E15" s="99">
        <v>15002.0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37190</v>
      </c>
      <c r="D16" s="99">
        <v>0.0</v>
      </c>
      <c r="E16" s="99">
        <v>37190.0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82850</v>
      </c>
      <c r="D18" s="99">
        <v>0.0</v>
      </c>
      <c r="E18" s="99">
        <v>0.0</v>
      </c>
      <c r="F18" s="99">
        <v>82850.0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1734761</v>
      </c>
      <c r="D20" s="99">
        <v>1633402.0</v>
      </c>
      <c r="E20" s="99">
        <v>73710.0</v>
      </c>
      <c r="F20" s="99">
        <v>27649.0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849889</v>
      </c>
      <c r="D21" s="99">
        <v>812078.0</v>
      </c>
      <c r="E21" s="99">
        <v>1451.0</v>
      </c>
      <c r="F21" s="99">
        <v>36360.0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136517</v>
      </c>
      <c r="D22" s="99">
        <v>35639.0</v>
      </c>
      <c r="E22" s="99">
        <v>89905.0</v>
      </c>
      <c r="F22" s="99">
        <v>10973.0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625005</v>
      </c>
      <c r="D25" s="99">
        <v>583129.0</v>
      </c>
      <c r="E25" s="99">
        <v>41876.0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189948</v>
      </c>
      <c r="D26" s="99">
        <v>101449.0</v>
      </c>
      <c r="E26" s="99">
        <v>51680.0</v>
      </c>
      <c r="F26" s="99">
        <v>36819.0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164648</v>
      </c>
      <c r="D29" s="99">
        <v>0.0</v>
      </c>
      <c r="E29" s="99">
        <v>164648.0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33719</v>
      </c>
      <c r="D31" s="99">
        <v>0.0</v>
      </c>
      <c r="E31" s="99">
        <v>33719.0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41737</v>
      </c>
      <c r="D32" s="99">
        <v>5533.0</v>
      </c>
      <c r="E32" s="99">
        <v>36204.0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203770</v>
      </c>
      <c r="D34" s="99">
        <v>88597.0</v>
      </c>
      <c r="E34" s="99">
        <v>93905.0</v>
      </c>
      <c r="F34" s="99">
        <v>21268.0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175971</v>
      </c>
      <c r="D35" s="99">
        <v>0.0</v>
      </c>
      <c r="E35" s="99">
        <v>0.0</v>
      </c>
      <c r="F35" s="99">
        <v>175971.0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138304</v>
      </c>
      <c r="D36" s="99">
        <v>67489.0</v>
      </c>
      <c r="E36" s="99">
        <v>70815.0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128513</v>
      </c>
      <c r="D37" s="99">
        <v>104645.0</v>
      </c>
      <c r="E37" s="99">
        <v>9582.0</v>
      </c>
      <c r="F37" s="99">
        <v>14286.0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-23019</v>
      </c>
      <c r="D38" s="99">
        <v>-23019.0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12417184</v>
      </c>
      <c r="D40" s="103">
        <f t="shared" si="2"/>
        <v>9761536</v>
      </c>
      <c r="E40" s="103">
        <f t="shared" si="2"/>
        <v>1840901</v>
      </c>
      <c r="F40" s="103">
        <f t="shared" si="2"/>
        <v>814747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ROCHESTER PHILHARMONIC ORCHESTRA</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361186.0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2370.0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7276915.0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95678.0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325105.0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1288129.0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1050098.0</v>
      </c>
      <c r="E12" s="108">
        <f>D11-D12</f>
        <v>238031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2021702.0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1.2964219E7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23285206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1848728.0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1948664.0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2245000.0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176966.0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6219358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-6237161.0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2.3303009E7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17065848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23285206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ROCHESTER PHILHARMONIC ORCHESTRA</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12417184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33719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12383465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1031955.417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363556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0.3522981653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-6237161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12417184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1034765.333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-6.027609158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2021702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12417184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1034765.333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1.953778248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2.306076413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10857322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15803518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0.687019308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6283932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1598447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7882379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12417184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0.6347960214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1598447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6283932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0.254370512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9761536</v>
      </c>
      <c r="E41" s="164">
        <f t="shared" ref="E41:E44" si="1">D41/$D$44</f>
        <v>0.7861312194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1840901</v>
      </c>
      <c r="E42" s="164">
        <f t="shared" si="1"/>
        <v>0.1482543063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814747</v>
      </c>
      <c r="E43" s="164">
        <f t="shared" si="1"/>
        <v>0.06561447426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12417184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11970239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814747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14.69197064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8061254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3797392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2.12283957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2245000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23285206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0.09641314747</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ROCHESTER PHILHARMONIC ORCHESTRA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376301.0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573133.0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510000.0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7764195.0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813284.0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9223629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4041733.0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106662.0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4148395</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164880.0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439454.0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425790.0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13664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13664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117400.0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145222.0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-27822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81117.0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81117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13603863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ROCHESTER PHILHARMONIC ORCHESTRA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457588</v>
      </c>
      <c r="D7" s="99">
        <v>137638.0</v>
      </c>
      <c r="E7" s="99">
        <v>277468.0</v>
      </c>
      <c r="F7" s="99">
        <v>42482.0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6254119</v>
      </c>
      <c r="D9" s="99">
        <v>5500754.0</v>
      </c>
      <c r="E9" s="99">
        <v>333997.0</v>
      </c>
      <c r="F9" s="99">
        <v>419368.0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105952</v>
      </c>
      <c r="D10" s="99">
        <v>84526.0</v>
      </c>
      <c r="E10" s="99">
        <v>21426.0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1066047</v>
      </c>
      <c r="D11" s="99">
        <v>756029.0</v>
      </c>
      <c r="E11" s="99">
        <v>310018.0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732808</v>
      </c>
      <c r="D12" s="99">
        <v>525663.0</v>
      </c>
      <c r="E12" s="99">
        <v>207145.0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14925</v>
      </c>
      <c r="D15" s="99">
        <v>0.0</v>
      </c>
      <c r="E15" s="99">
        <v>14925.0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29140</v>
      </c>
      <c r="D16" s="99">
        <v>0.0</v>
      </c>
      <c r="E16" s="99">
        <v>29140.0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101603</v>
      </c>
      <c r="D18" s="99">
        <v>0.0</v>
      </c>
      <c r="E18" s="99">
        <v>0.0</v>
      </c>
      <c r="F18" s="99">
        <v>101603.0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1684811</v>
      </c>
      <c r="D20" s="99">
        <v>1617505.0</v>
      </c>
      <c r="E20" s="99">
        <v>36931.0</v>
      </c>
      <c r="F20" s="99">
        <v>30375.0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926527</v>
      </c>
      <c r="D21" s="99">
        <v>881002.0</v>
      </c>
      <c r="E21" s="99">
        <v>2744.0</v>
      </c>
      <c r="F21" s="99">
        <v>42781.0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294850</v>
      </c>
      <c r="D22" s="99">
        <v>115166.0</v>
      </c>
      <c r="E22" s="99">
        <v>165838.0</v>
      </c>
      <c r="F22" s="99">
        <v>13846.0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674178</v>
      </c>
      <c r="D25" s="99">
        <v>620427.0</v>
      </c>
      <c r="E25" s="99">
        <v>53641.0</v>
      </c>
      <c r="F25" s="99">
        <v>110.0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370036</v>
      </c>
      <c r="D26" s="99">
        <v>222199.0</v>
      </c>
      <c r="E26" s="99">
        <v>42081.0</v>
      </c>
      <c r="F26" s="99">
        <v>105756.0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171878</v>
      </c>
      <c r="D29" s="99">
        <v>0.0</v>
      </c>
      <c r="E29" s="99">
        <v>171878.0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37297</v>
      </c>
      <c r="D31" s="99">
        <v>0.0</v>
      </c>
      <c r="E31" s="99">
        <v>37297.0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46545</v>
      </c>
      <c r="D32" s="99">
        <v>6896.0</v>
      </c>
      <c r="E32" s="99">
        <v>39649.0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172189</v>
      </c>
      <c r="D34" s="99">
        <v>60722.0</v>
      </c>
      <c r="E34" s="99">
        <v>53947.0</v>
      </c>
      <c r="F34" s="99">
        <v>57520.0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140527</v>
      </c>
      <c r="D35" s="99">
        <v>109485.0</v>
      </c>
      <c r="E35" s="99">
        <v>7892.0</v>
      </c>
      <c r="F35" s="99">
        <v>23150.0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79709</v>
      </c>
      <c r="D36" s="99">
        <v>6095.0</v>
      </c>
      <c r="E36" s="99">
        <v>73614.0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57201</v>
      </c>
      <c r="D37" s="99">
        <v>23155.0</v>
      </c>
      <c r="E37" s="99">
        <v>0.0</v>
      </c>
      <c r="F37" s="99">
        <v>34046.0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-143981</v>
      </c>
      <c r="D38" s="99">
        <v>-143981.0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13273949</v>
      </c>
      <c r="D40" s="103">
        <f t="shared" si="2"/>
        <v>10523281</v>
      </c>
      <c r="E40" s="103">
        <f t="shared" si="2"/>
        <v>1879631</v>
      </c>
      <c r="F40" s="103">
        <f t="shared" si="2"/>
        <v>871037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ROCHESTER PHILHARMONIC ORCHESTRA</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231162.0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2943.0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6986794.0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168775.0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386311.0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1037071.0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794788.0</v>
      </c>
      <c r="E12" s="108">
        <f>D11-D12</f>
        <v>242283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2616303.0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1.4576138E7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25210709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1516026.0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1953720.0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2239963.0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150671.0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5860380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-6438252.0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2.5788581E7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19350329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25210709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