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<sst xmlns="http://schemas.openxmlformats.org/spreadsheetml/2006/main" count="865" uniqueCount="252">
  <si>
    <t>JOBS WITH JUSTICE SAN FRANCISCO</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</si>
  <si>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</si>
  <si>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</si>
  <si>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</si>
  <si>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</si>
  <si>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</si>
  <si>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</si>
  <si>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</si>
  <si>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</si>
  <si>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</si>
  <si>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</si>
  <si>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</si>
  <si>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</si>
  <si>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</si>
  <si>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</si>
  <si>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</si>
  <si>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</si>
  <si>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</si>
  <si>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</si>
  <si>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</si>
  <si>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</si>
  <si>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</si>
  <si>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</si>
  <si>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</si>
  <si>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</si>
  <si>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</si>
  <si>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</si>
  <si>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</si>
  <si>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</si>
  <si>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</si>
  <si>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</si>
  <si>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</si>
  <si>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</si>
  <si>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</si>
  <si>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</si>
  <si>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</si>
  <si>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</si>
  <si>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</si>
  <si>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</si>
  <si>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</si>
  <si>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</si>
  <si>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</si>
  <si>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</si>
  <si>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</si>
  <si>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</si>
  <si>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</si>
  <si>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</si>
  <si>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</si>
  <si>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</si>
  <si>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</si>
  <si>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</si>
  <si>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</si>
  <si>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</si>
  <si>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</si>
  <si>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</si>
  <si>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</si>
  <si>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</si>
  <si>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</si>
  <si>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</si>
  <si>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</si>
  <si>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</si>
  <si>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</si>
  <si>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</si>
  <si>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</si>
  <si>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Work</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</si>
  <si>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</si>
  <si>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</si>
  <si>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</si>
  <si>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</si>
  <si>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</si>
  <si>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</si>
  <si>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</si>
  <si>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</si>
  <si>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</si>
  <si>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</si>
  <si>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</si>
  <si>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</si>
  <si>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</si>
  <si>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</si>
  <si>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</si>
  <si>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</si>
  <si>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</si>
  <si>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</si>
  <si>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</si>
  <si>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</si>
  <si>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</si>
  <si>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</si>
  <si>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</si>
  <si>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</si>
  <si>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</si>
  <si>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</si>
  <si>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</si>
  <si>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</si>
  <si>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</si>
  <si>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</si>
  <si>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</si>
  <si>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</si>
  <si>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</si>
  <si>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</si>
  <si>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</si>
  <si>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</si>
  <si>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</si>
  <si>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</si>
  <si>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</si>
  <si>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</si>
  <si>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</si>
  <si>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</si>
  <si>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</si>
  <si>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</si>
  <si>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</si>
  <si>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</si>
  <si>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</si>
  <si>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</si>
  <si>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</si>
  <si>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</si>
  <si>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</si>
  <si>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</si>
  <si>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</si>
  <si>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</si>
  <si>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</si>
  <si>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</si>
  <si>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</si>
  <si>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</si>
  <si>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</si>
  <si>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</si>
  <si>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</si>
  <si>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</si>
  <si>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</si>
  <si>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</si>
  <si>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</si>
  <si>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</si>
  <si>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</si>
  <si>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</si>
  <si>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</si>
  <si>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license &amp; service fees</t>
  </si>
  <si>
    <t xml:space="preserve">Other expense </t>
  </si>
  <si>
    <t xml:space="preserve">T-shirt production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</si>
  <si>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</si>
  <si>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</si>
  <si>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</si>
  <si>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</si>
  <si>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</si>
  <si>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</si>
  <si>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</si>
  <si>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</si>
  <si>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</si>
  <si>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</si>
  <si>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</si>
  <si>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</si>
  <si>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</si>
  <si>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</si>
  <si>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</si>
  <si>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</si>
  <si>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</si>
  <si>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</si>
  <si>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</si>
  <si>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</si>
  <si>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</si>
  <si>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</si>
  <si>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</si>
  <si>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</si>
  <si>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</si>
  <si>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</si>
  <si>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</si>
  <si>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</si>
  <si>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</si>
  <si>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</si>
  <si>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</si>
  <si>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</si>
  <si>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</si>
  <si>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</si>
  <si>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</si>
  <si>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</si>
  <si>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</si>
  <si>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</si>
  <si>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</si>
  <si>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</si>
  <si>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</si>
  <si>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</si>
  <si>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</si>
  <si>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</si>
  <si>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</si>
  <si>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</si>
  <si>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</si>
  <si>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</si>
  <si>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</si>
  <si>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</si>
  <si>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</si>
  <si>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</si>
  <si>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</si>
  <si>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</si>
  <si>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</si>
  <si>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</si>
  <si>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</si>
  <si>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</si>
  <si>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</si>
  <si>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</si>
  <si>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</si>
  <si>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</si>
  <si>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</si>
  <si>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</si>
  <si>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</si>
  <si>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</si>
  <si>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</si>
  <si>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</si>
  <si>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</si>
  <si>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</si>
  <si>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</si>
  <si>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</si>
  <si>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</si>
  <si>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</si>
  <si>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</si>
  <si>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</si>
  <si>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</si>
  <si>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</si>
  <si>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</si>
  <si>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</si>
  <si>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</si>
  <si>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</si>
  <si>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</si>
  <si>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</si>
  <si>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</si>
  <si>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</si>
  <si>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</si>
  <si>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</si>
  <si>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</si>
  <si>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</si>
  <si>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</si>
  <si>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</si>
  <si>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</si>
  <si>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</si>
  <si>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</si>
  <si>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</si>
  <si>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</si>
  <si>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</si>
  <si>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</si>
  <si>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</si>
  <si>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fees</t>
  </si>
  <si>
    <r>
      <rPr>
        <rFont val="Roboto"/>
        <color rgb="FF000000"/>
        <sz val="10.0"/>
      </rPr>
      <t xml:space="preserve">Gross amount from sales of </t>
    </r>
    <r>
      <rPr>
        <rFont val="Roboto"/>
        <color rgb="FF000000"/>
        <sz val="10.0"/>
      </rPr>
      <t>assets other than inventory</t>
    </r>
  </si>
  <si>
    <t xml:space="preserve">Other </t>
  </si>
  <si>
    <t>Meetings and other expenses</t>
  </si>
  <si>
    <t>Taxes &amp; licenses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</si>
  <si>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</si>
  <si>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</si>
  <si>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Event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</si>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</sst>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JOBS WITH JUSTICE SAN FRANCISCO</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776902</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776902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64741.83333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1285373</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19.85382455</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1413751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776902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64741.83333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21.83674646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776902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64741.83333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19.85382455</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763910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837397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0.9122435356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522983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127194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650177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776902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0.8368841887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87135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522983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0.1666115342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2022'!D40</f>
        <v>599541</v>
      </c>
      <c r="E41" s="165">
        <f t="shared" ref="E41:E44" si="1">D41/$D$44</f>
        <v>0.7717073711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148482</v>
      </c>
      <c r="E42" s="165">
        <f t="shared" si="1"/>
        <v>0.1911206304</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28879</v>
      </c>
      <c r="E43" s="165">
        <f t="shared" si="1"/>
        <v>0.03717199853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776902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837060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28879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28.98507566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1450141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36390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39.84998626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1450141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JOBS WITH JUSTICE SAN FRANCISCO</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62750.0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36700.0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1068067.0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1167517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3720.0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7154.0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-3434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1164083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JOBS WITH JUSTICE SAN FRANCISCO</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127359</v>
      </c>
      <c r="D7" s="99">
        <v>48797.0</v>
      </c>
      <c r="E7" s="99">
        <v>64315.0</v>
      </c>
      <c r="F7" s="99">
        <v>14247.0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639678</v>
      </c>
      <c r="D9" s="99">
        <v>511199.0</v>
      </c>
      <c r="E9" s="99">
        <v>114893.0</v>
      </c>
      <c r="F9" s="99">
        <v>13586.0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22085</v>
      </c>
      <c r="D10" s="99">
        <v>17614.0</v>
      </c>
      <c r="E10" s="99">
        <v>3975.0</v>
      </c>
      <c r="F10" s="99">
        <v>496.0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102757</v>
      </c>
      <c r="D11" s="99">
        <v>81730.0</v>
      </c>
      <c r="E11" s="99">
        <v>18779.0</v>
      </c>
      <c r="F11" s="99">
        <v>2248.0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58463</v>
      </c>
      <c r="D12" s="99">
        <v>43267.0</v>
      </c>
      <c r="E12" s="99">
        <v>13212.0</v>
      </c>
      <c r="F12" s="99">
        <v>1984.0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980</v>
      </c>
      <c r="D15" s="99">
        <v>0.0</v>
      </c>
      <c r="E15" s="99">
        <v>980.0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1800</v>
      </c>
      <c r="D16" s="99">
        <v>0.0</v>
      </c>
      <c r="E16" s="99">
        <v>1800.0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97</v>
      </c>
      <c r="C20" s="98">
        <f t="shared" si="1"/>
        <v>61088</v>
      </c>
      <c r="D20" s="99">
        <v>28826.0</v>
      </c>
      <c r="E20" s="99">
        <v>32262.0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10775</v>
      </c>
      <c r="D22" s="99">
        <v>6694.0</v>
      </c>
      <c r="E22" s="99">
        <v>3756.0</v>
      </c>
      <c r="F22" s="99">
        <v>325.0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10425</v>
      </c>
      <c r="D23" s="99">
        <v>8009.0</v>
      </c>
      <c r="E23" s="99">
        <v>2255.0</v>
      </c>
      <c r="F23" s="99">
        <v>161.0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3241</v>
      </c>
      <c r="D25" s="99">
        <v>2360.0</v>
      </c>
      <c r="E25" s="99">
        <v>719.0</v>
      </c>
      <c r="F25" s="99">
        <v>162.0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5041</v>
      </c>
      <c r="D26" s="99">
        <v>5041.0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10549</v>
      </c>
      <c r="D28" s="99">
        <v>9907.0</v>
      </c>
      <c r="E28" s="99">
        <v>642.0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4552</v>
      </c>
      <c r="D32" s="99">
        <v>3347.0</v>
      </c>
      <c r="E32" s="99">
        <v>1022.0</v>
      </c>
      <c r="F32" s="99">
        <v>183.0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133</v>
      </c>
      <c r="C34" s="98">
        <f t="shared" si="1"/>
        <v>10915</v>
      </c>
      <c r="D34" s="99">
        <v>3742.0</v>
      </c>
      <c r="E34" s="99">
        <v>7141.0</v>
      </c>
      <c r="F34" s="99">
        <v>32.0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1944</v>
      </c>
      <c r="D35" s="99">
        <v>0.0</v>
      </c>
      <c r="E35" s="99">
        <v>0.0</v>
      </c>
      <c r="F35" s="99">
        <v>1944.0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1071652</v>
      </c>
      <c r="D40" s="104">
        <f t="shared" si="2"/>
        <v>770533</v>
      </c>
      <c r="E40" s="104">
        <f t="shared" si="2"/>
        <v>265751</v>
      </c>
      <c r="F40" s="104">
        <f t="shared" si="2"/>
        <v>35368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WITH JUSTICE SAN FRANCISCO</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1050036.0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6254.0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479812.0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3809.0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1539911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33729.0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33729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533563.0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972619.0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1506182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1539911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JOBS WITH JUSTICE SAN FRANCISCO</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1071652</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1071652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89304.33333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1050036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11.75795128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533563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1071652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89304.33333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5.974659684</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1071652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89304.33333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11.75795128</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1068067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1164083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0.9175179089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767037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183305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950342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1071652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0.8868009391</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124842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767037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0.1627587717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245</v>
      </c>
      <c r="D41" s="75">
        <f>'Expenses 2023'!D40</f>
        <v>770533</v>
      </c>
      <c r="E41" s="165">
        <f t="shared" ref="E41:E44" si="1">D41/$D$44</f>
        <v>0.7190141949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265751</v>
      </c>
      <c r="E42" s="165">
        <f t="shared" si="1"/>
        <v>0.247982554</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35368</v>
      </c>
      <c r="E43" s="165">
        <f t="shared" si="1"/>
        <v>0.03300325106</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1071652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1167517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35368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33.01054626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1539911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33729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45.6554004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1539911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JOBS WITH JUSTICE SAN FRANCISCO</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180</v>
      </c>
      <c r="D5" s="177">
        <f>'Ratios 2021'!D8</f>
        <v>27.39571517</v>
      </c>
      <c r="E5" s="177">
        <f>'Ratios 2022'!D8</f>
        <v>19.85382455</v>
      </c>
      <c r="F5" s="177">
        <f>'Ratios 2023'!D8</f>
        <v>11.75795128</v>
      </c>
      <c r="G5" s="177">
        <f>average(D5:F5)</f>
        <v>19.66916367</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188</v>
      </c>
      <c r="D10" s="149">
        <f>'Ratios 2021'!D14</f>
        <v>34.69019925</v>
      </c>
      <c r="E10" s="149">
        <f>'Ratios 2022'!D14</f>
        <v>21.83674646</v>
      </c>
      <c r="F10" s="149">
        <f>'Ratios 2023'!D14</f>
        <v>5.974659684</v>
      </c>
      <c r="G10" s="177">
        <f>average(D10:F10)</f>
        <v>20.83386846</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0.9147908691</v>
      </c>
      <c r="E20" s="163">
        <f>'Ratios 2022'!D26</f>
        <v>0.9122435356</v>
      </c>
      <c r="F20" s="163">
        <f>'Ratios 2023'!D26</f>
        <v>0.9175179089</v>
      </c>
      <c r="G20" s="181">
        <f>average(D20:F20)</f>
        <v>0.9148507712</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0.9125923647</v>
      </c>
      <c r="E25" s="163">
        <f>'Ratios 2022'!D33</f>
        <v>0.8368841887</v>
      </c>
      <c r="F25" s="163">
        <f>'Ratios 2023'!D33</f>
        <v>0.8868009391</v>
      </c>
      <c r="G25" s="181">
        <f>average(D25:F25)</f>
        <v>0.8787591642</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0.1409053302</v>
      </c>
      <c r="E30" s="163">
        <f>'Ratios 2022'!D38</f>
        <v>0.1666115342</v>
      </c>
      <c r="F30" s="163">
        <f>'Ratios 2023'!D38</f>
        <v>0.1627587717</v>
      </c>
      <c r="G30" s="181">
        <f>average(D30:F30)</f>
        <v>0.1567585454</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0.8312879045</v>
      </c>
      <c r="E35" s="163">
        <f>'Ratios 2022'!E41</f>
        <v>0.7717073711</v>
      </c>
      <c r="F35" s="163">
        <f>'Ratios 2023'!E41</f>
        <v>0.7190141949</v>
      </c>
      <c r="G35" s="181">
        <f t="shared" ref="G35:G37" si="1">average(D35:F35)</f>
        <v>0.7740031568</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0.12005332</v>
      </c>
      <c r="E36" s="163">
        <f>'Ratios 2022'!E42</f>
        <v>0.1911206304</v>
      </c>
      <c r="F36" s="163">
        <f>'Ratios 2023'!E42</f>
        <v>0.247982554</v>
      </c>
      <c r="G36" s="181">
        <f t="shared" si="1"/>
        <v>0.1863855015</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0.04865877548</v>
      </c>
      <c r="E37" s="163">
        <f>'Ratios 2022'!E43</f>
        <v>0.03717199853</v>
      </c>
      <c r="F37" s="163">
        <f>'Ratios 2023'!E43</f>
        <v>0.03300325106</v>
      </c>
      <c r="G37" s="181">
        <f t="shared" si="1"/>
        <v>0.03961134169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43.4562736</v>
      </c>
      <c r="E42" s="166">
        <f>'Ratios 2022'!D49</f>
        <v>28.98507566</v>
      </c>
      <c r="F42" s="166">
        <f>'Ratios 2023'!D49</f>
        <v>33.01054626</v>
      </c>
      <c r="G42" s="183">
        <f>average(D42:F42)</f>
        <v>35.15063184</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63.53782522</v>
      </c>
      <c r="E47" s="149">
        <f>'Ratios 2022'!D54</f>
        <v>39.84998626</v>
      </c>
      <c r="F47" s="149">
        <f>'Ratios 2023'!D54</f>
        <v>45.6554004</v>
      </c>
      <c r="G47" s="177">
        <f>average(D47:F47)</f>
        <v>49.68107063</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JOBS WITH JUSTICE SAN FRANCISCO</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JOBS WITH JUSTICE SAN FRANCISCO</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32500.0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47700.0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909647.0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989847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10000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2024.0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7826.0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-5802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332.0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332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994377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JOBS WITH JUSTICE SAN FRANCISCO</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691</v>
      </c>
      <c r="D4" s="99">
        <v>691.0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134706</v>
      </c>
      <c r="D7" s="99">
        <v>110742.0</v>
      </c>
      <c r="E7" s="99">
        <v>16919.0</v>
      </c>
      <c r="F7" s="99">
        <v>7045.0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218226</v>
      </c>
      <c r="D9" s="99">
        <v>179404.0</v>
      </c>
      <c r="E9" s="99">
        <v>27409.0</v>
      </c>
      <c r="F9" s="99">
        <v>11413.0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19102</v>
      </c>
      <c r="D10" s="99">
        <v>15704.0</v>
      </c>
      <c r="E10" s="99">
        <v>2399.0</v>
      </c>
      <c r="F10" s="99">
        <v>999.0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30628</v>
      </c>
      <c r="D11" s="99">
        <v>25179.0</v>
      </c>
      <c r="E11" s="99">
        <v>3847.0</v>
      </c>
      <c r="F11" s="99">
        <v>1602.0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24538</v>
      </c>
      <c r="D12" s="99">
        <v>20173.0</v>
      </c>
      <c r="E12" s="99">
        <v>3082.0</v>
      </c>
      <c r="F12" s="99">
        <v>1283.0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460</v>
      </c>
      <c r="D16" s="99">
        <v>0.0</v>
      </c>
      <c r="E16" s="99">
        <v>460.0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97</v>
      </c>
      <c r="C20" s="98">
        <f t="shared" si="1"/>
        <v>16161</v>
      </c>
      <c r="D20" s="99">
        <v>15123.0</v>
      </c>
      <c r="E20" s="99">
        <v>1038.0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4199</v>
      </c>
      <c r="D22" s="99">
        <v>3452.0</v>
      </c>
      <c r="E22" s="99">
        <v>527.0</v>
      </c>
      <c r="F22" s="99">
        <v>220.0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745</v>
      </c>
      <c r="D23" s="99">
        <v>612.0</v>
      </c>
      <c r="E23" s="99">
        <v>94.0</v>
      </c>
      <c r="F23" s="99">
        <v>39.0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994</v>
      </c>
      <c r="D26" s="99">
        <v>817.0</v>
      </c>
      <c r="E26" s="99">
        <v>125.0</v>
      </c>
      <c r="F26" s="99">
        <v>52.0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103</v>
      </c>
      <c r="D28" s="99">
        <v>103.0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1260</v>
      </c>
      <c r="D32" s="99">
        <v>1036.0</v>
      </c>
      <c r="E32" s="99">
        <v>158.0</v>
      </c>
      <c r="F32" s="99">
        <v>66.0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134</v>
      </c>
      <c r="C34" s="98">
        <f t="shared" si="1"/>
        <v>8554</v>
      </c>
      <c r="D34" s="99">
        <v>8354.0</v>
      </c>
      <c r="E34" s="99">
        <v>141.0</v>
      </c>
      <c r="F34" s="99">
        <v>59.0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3877</v>
      </c>
      <c r="D35" s="99">
        <v>3877.0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3873</v>
      </c>
      <c r="D36" s="99">
        <v>3873.0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468117</v>
      </c>
      <c r="D40" s="104">
        <f t="shared" si="2"/>
        <v>389140</v>
      </c>
      <c r="E40" s="104">
        <f t="shared" si="2"/>
        <v>56199</v>
      </c>
      <c r="F40" s="104">
        <f t="shared" si="2"/>
        <v>22778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WITH JUSTICE SAN FRANCISCO</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1068700.0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306195.0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1374895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21639.0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21639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1353256.0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1353256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1374895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JOBS WITH JUSTICE SAN FRANCISCO</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468117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468117</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39009.75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1068700</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27.39571517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1353256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468117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39009.75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34.69019925</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468117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39009.75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27.39571517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909647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994377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0.9147908691</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352932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74268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427200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468117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0.9125923647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49730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352932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0.1409053302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389140</v>
      </c>
      <c r="E41" s="165">
        <f t="shared" ref="E41:E44" si="1">D41/$D$44</f>
        <v>0.8312879045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56199</v>
      </c>
      <c r="E42" s="165">
        <f t="shared" si="1"/>
        <v>0.12005332</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22778</v>
      </c>
      <c r="E43" s="165">
        <f t="shared" si="1"/>
        <v>0.04865877548</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468117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989847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22778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43.4562736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1374895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21639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63.53782522</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1374895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JOBS WITH JUSTICE SAN FRANCISCO</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35700.0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37450.0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763910.0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837060</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5700.0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5700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1731.0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7756.0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-6025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239</v>
      </c>
      <c r="D39" s="74"/>
      <c r="E39" s="48">
        <v>662.0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662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837397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JOBS WITH JUSTICE SAN FRANCISCO</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102762</v>
      </c>
      <c r="D7" s="99">
        <v>80766.0</v>
      </c>
      <c r="E7" s="99">
        <v>17661.0</v>
      </c>
      <c r="F7" s="99">
        <v>4335.0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420221</v>
      </c>
      <c r="D9" s="99">
        <v>330272.0</v>
      </c>
      <c r="E9" s="99">
        <v>72221.0</v>
      </c>
      <c r="F9" s="99">
        <v>17728.0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12512</v>
      </c>
      <c r="D10" s="99">
        <v>9834.0</v>
      </c>
      <c r="E10" s="99">
        <v>2150.0</v>
      </c>
      <c r="F10" s="99">
        <v>528.0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74623</v>
      </c>
      <c r="D11" s="99">
        <v>58650.0</v>
      </c>
      <c r="E11" s="99">
        <v>12825.0</v>
      </c>
      <c r="F11" s="99">
        <v>3148.0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40059</v>
      </c>
      <c r="D12" s="99">
        <v>31484.0</v>
      </c>
      <c r="E12" s="99">
        <v>6885.0</v>
      </c>
      <c r="F12" s="99">
        <v>1690.0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1800</v>
      </c>
      <c r="D16" s="99">
        <v>0.0</v>
      </c>
      <c r="E16" s="99">
        <v>1800.0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97</v>
      </c>
      <c r="C20" s="98">
        <f t="shared" si="1"/>
        <v>78276</v>
      </c>
      <c r="D20" s="99">
        <v>46220.0</v>
      </c>
      <c r="E20" s="99">
        <v>32056.0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10878</v>
      </c>
      <c r="D22" s="99">
        <v>7582.0</v>
      </c>
      <c r="E22" s="99">
        <v>2018.0</v>
      </c>
      <c r="F22" s="99">
        <v>1278.0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8466</v>
      </c>
      <c r="D23" s="99">
        <v>7725.0</v>
      </c>
      <c r="E23" s="99">
        <v>589.0</v>
      </c>
      <c r="F23" s="99">
        <v>152.0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2583</v>
      </c>
      <c r="D26" s="99">
        <v>2583.0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8611</v>
      </c>
      <c r="D30" s="99">
        <v>8611.0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305</v>
      </c>
      <c r="D32" s="99">
        <v>240.0</v>
      </c>
      <c r="E32" s="99">
        <v>45.0</v>
      </c>
      <c r="F32" s="99">
        <v>20.0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15706</v>
      </c>
      <c r="D34" s="99">
        <v>15574.0</v>
      </c>
      <c r="E34" s="99">
        <v>132.0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100</v>
      </c>
      <c r="D35" s="99">
        <v>0.0</v>
      </c>
      <c r="E35" s="99">
        <v>100.0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776902</v>
      </c>
      <c r="D40" s="104">
        <f t="shared" si="2"/>
        <v>599541</v>
      </c>
      <c r="E40" s="104">
        <f t="shared" si="2"/>
        <v>148482</v>
      </c>
      <c r="F40" s="104">
        <f t="shared" si="2"/>
        <v>28879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JOBS WITH JUSTICE SAN FRANCISCO</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1285373.0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154147.0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8500.0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2121.0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1450141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36390.0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36390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1413751.0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1413751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1450141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