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<sst xmlns="http://schemas.openxmlformats.org/spreadsheetml/2006/main" count="871" uniqueCount="256">
  <si>
    <t>INNOVATIVE EDUCATION MANAGEMENT</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</si>
  <si>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</si>
  <si>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</si>
  <si>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</si>
  <si>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</si>
  <si>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</si>
  <si>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</si>
  <si>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</si>
  <si>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</si>
  <si>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</si>
  <si>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</si>
  <si>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</si>
  <si>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</si>
  <si>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</si>
  <si>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</si>
  <si>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</si>
  <si>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</si>
  <si>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</si>
  <si>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</si>
  <si>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</si>
  <si>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</si>
  <si>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</si>
  <si>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</si>
  <si>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</si>
  <si>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</si>
  <si>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</si>
  <si>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</si>
  <si>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</si>
  <si>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</si>
  <si>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</si>
  <si>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</si>
  <si>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</si>
  <si>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</si>
  <si>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</si>
  <si>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</si>
  <si>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</si>
  <si>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</si>
  <si>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</si>
  <si>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</si>
  <si>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</si>
  <si>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</si>
  <si>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</si>
  <si>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</si>
  <si>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</si>
  <si>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</si>
  <si>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</si>
  <si>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</si>
  <si>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</si>
  <si>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</si>
  <si>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</si>
  <si>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</si>
  <si>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</si>
  <si>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</si>
  <si>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</si>
  <si>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</si>
  <si>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</si>
  <si>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</si>
  <si>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</si>
  <si>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</si>
  <si>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</si>
  <si>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</si>
  <si>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</si>
  <si>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</si>
  <si>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</si>
  <si>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SCHOOL MANAGEMENT</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</si>
  <si>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</si>
  <si>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</si>
  <si>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</si>
  <si>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</si>
  <si>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</si>
  <si>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</si>
  <si>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</si>
  <si>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</si>
  <si>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</si>
  <si>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</si>
  <si>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</si>
  <si>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</si>
  <si>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</si>
  <si>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</si>
  <si>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</si>
  <si>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</si>
  <si>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</si>
  <si>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</si>
  <si>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</si>
  <si>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</si>
  <si>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</si>
  <si>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</si>
  <si>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</si>
  <si>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</si>
  <si>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</si>
  <si>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</si>
  <si>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</si>
  <si>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</si>
  <si>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</si>
  <si>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</si>
  <si>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</si>
  <si>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</si>
  <si>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</si>
  <si>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</si>
  <si>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</si>
  <si>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</si>
  <si>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</si>
  <si>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</si>
  <si>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</si>
  <si>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</si>
  <si>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</si>
  <si>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</si>
  <si>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</si>
  <si>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</si>
  <si>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</si>
  <si>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</si>
  <si>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</si>
  <si>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</si>
  <si>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</si>
  <si>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</si>
  <si>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</si>
  <si>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</si>
  <si>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</si>
  <si>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</si>
  <si>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</si>
  <si>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</si>
  <si>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</si>
  <si>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</si>
  <si>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</si>
  <si>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</si>
  <si>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</si>
  <si>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</si>
  <si>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</si>
  <si>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</si>
  <si>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</si>
  <si>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</si>
  <si>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</si>
  <si>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</si>
  <si>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</si>
  <si>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STUDENT MATERIAL/SUPPLIES</t>
  </si>
  <si>
    <t>SCHOOL ADMINISTRATION</t>
  </si>
  <si>
    <t xml:space="preserve"> DISTRICT OVERSIGHT</t>
  </si>
  <si>
    <t>REPAIRS AND MAINTENANCE I</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</si>
  <si>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</si>
  <si>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</si>
  <si>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</si>
  <si>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</si>
  <si>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</si>
  <si>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</si>
  <si>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</si>
  <si>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</si>
  <si>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</si>
  <si>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</si>
  <si>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</si>
  <si>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</si>
  <si>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</si>
  <si>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</si>
  <si>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</si>
  <si>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</si>
  <si>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</si>
  <si>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</si>
  <si>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</si>
  <si>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</si>
  <si>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</si>
  <si>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</si>
  <si>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</si>
  <si>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</si>
  <si>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</si>
  <si>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</si>
  <si>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</si>
  <si>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</si>
  <si>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</si>
  <si>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</si>
  <si>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</si>
  <si>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</si>
  <si>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</si>
  <si>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</si>
  <si>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</si>
  <si>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</si>
  <si>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</si>
  <si>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</si>
  <si>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</si>
  <si>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</si>
  <si>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</si>
  <si>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</si>
  <si>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</si>
  <si>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</si>
  <si>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</si>
  <si>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</si>
  <si>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</si>
  <si>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</si>
  <si>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</si>
  <si>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</si>
  <si>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</si>
  <si>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</si>
  <si>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</si>
  <si>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</si>
  <si>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</si>
  <si>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</si>
  <si>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</si>
  <si>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</si>
  <si>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</si>
  <si>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</si>
  <si>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</si>
  <si>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</si>
  <si>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</si>
  <si>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</si>
  <si>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</si>
  <si>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</si>
  <si>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</si>
  <si>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</si>
  <si>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</si>
  <si>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</si>
  <si>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</si>
  <si>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</si>
  <si>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</si>
  <si>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</si>
  <si>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</si>
  <si>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</si>
  <si>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</si>
  <si>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</si>
  <si>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</si>
  <si>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</si>
  <si>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</si>
  <si>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</si>
  <si>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</si>
  <si>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</si>
  <si>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</si>
  <si>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</si>
  <si>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</si>
  <si>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</si>
  <si>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</si>
  <si>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</si>
  <si>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</si>
  <si>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</si>
  <si>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</si>
  <si>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</si>
  <si>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</si>
  <si>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</si>
  <si>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</si>
  <si>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</si>
  <si>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</si>
  <si>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</si>
  <si>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SCHOOL BILLINGS</t>
  </si>
  <si>
    <r>
      <rPr>
        <rFont val="Roboto"/>
        <color rgb="FF000000"/>
        <sz val="10.0"/>
      </rPr>
      <t xml:space="preserve">Gross amount from sales of </t>
    </r>
    <r>
      <rPr>
        <rFont val="Roboto"/>
        <color rgb="FF000000"/>
        <sz val="10.0"/>
      </rPr>
      <t>assets other than inventory</t>
    </r>
  </si>
  <si>
    <t>DISTRICT OVERSIGHT</t>
  </si>
  <si>
    <t>REPAIRS AND MAINTENANCE</t>
  </si>
  <si>
    <r>
      <rPr>
        <rFont val="Roboto"/>
        <b/>
        <color rgb="FF000000"/>
        <sz val="10.0"/>
      </rPr>
      <t xml:space="preserve">Program Expenses </t>
    </r>
    <r>
      <rPr>
        <rFont val="Roboto"/>
        <b/>
        <i/>
        <color rgb="FF000000"/>
        <sz val="10.0"/>
      </rPr>
      <t xml:space="preserve">(Program Efficiency Ratio) </t>
    </r>
  </si>
  <si>
    <t>School billings</t>
  </si>
  <si>
    <t xml:space="preserve"> School management</t>
  </si>
  <si>
    <r>
      <rPr>
        <rFont val="Roboto"/>
        <color rgb="FF000000"/>
        <sz val="10.0"/>
      </rPr>
      <t xml:space="preserve">Gross amount from sales of </t>
    </r>
    <r>
      <rPr>
        <rFont val="Roboto"/>
        <color rgb="FF000000"/>
        <sz val="10.0"/>
      </rPr>
      <t>assets other than inventory</t>
    </r>
  </si>
  <si>
    <t>Student materials/supplies</t>
  </si>
  <si>
    <t>School administration</t>
  </si>
  <si>
    <t xml:space="preserve"> District oversight</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</si>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</sst>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readingOrder="0"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INNOVATIVE EDUCATION MANAGEMENT</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2022'!C40</f>
        <v>29847879</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2022'!C31</f>
        <v>35706</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29812173</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2484347.75</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2022'!E2+'Balance Sheet 2022'!E3</f>
        <v>12613942</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5.077365679</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2022'!E30</f>
        <v>26413497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2022'!C40</f>
        <v>29847879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2487323.25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10.61924581</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2022'!E13:E15)</f>
        <v>13762836</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2022'!C40</f>
        <v>29847879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2487323.25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5.533191554</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10.61055723</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2022'!E2:E7,'Revenues 2022'!F10:F15)</f>
        <v>25130597</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2022'!F44</f>
        <v>32039127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0.7843720898</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2022'!C7:C9)</f>
        <v>12686891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2022'!C10:C12)</f>
        <v>4410370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17097261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2022'!C40</f>
        <v>29847879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0.5728132642</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2022'!C10:C11)</f>
        <v>3909401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2022'!C7:C9)</f>
        <v>12686891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0.308144919</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242</v>
      </c>
      <c r="D41" s="75">
        <f>'Expenses 2022'!D40</f>
        <v>25309882</v>
      </c>
      <c r="E41" s="165">
        <f t="shared" ref="E41:E44" si="1">D41/$D$44</f>
        <v>0.8479624968</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2022'!E40</f>
        <v>4537997</v>
      </c>
      <c r="E42" s="165">
        <f t="shared" si="1"/>
        <v>0.1520375032</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2022'!F40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29847879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2022'!F9</f>
        <v>25130597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2022'!F40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t="str">
        <f>if(D48=0, "$0",D47/D48)</f>
        <v>$0</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2022'!E2:E10)</f>
        <v>18752721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2022'!E19:E22)</f>
        <v>5410087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3.466251282</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2022'!E18</f>
        <v>33566516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INNOVATIVE EDUCATION MANAGEMENT</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3.2050865E7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32050865</v>
      </c>
      <c r="G9" s="58"/>
      <c r="H9" s="58"/>
      <c r="I9" s="58"/>
      <c r="J9" s="58"/>
      <c r="K9" s="58"/>
      <c r="L9" s="58"/>
      <c r="M9" s="58"/>
      <c r="N9" s="58"/>
      <c r="O9" s="58"/>
      <c r="P9" s="58"/>
      <c r="Q9" s="58"/>
      <c r="R9" s="58"/>
      <c r="S9" s="58"/>
      <c r="T9" s="58"/>
      <c r="U9" s="58"/>
      <c r="V9" s="58"/>
      <c r="W9" s="58"/>
      <c r="X9" s="58"/>
      <c r="Y9" s="58"/>
      <c r="Z9" s="58"/>
    </row>
    <row r="10">
      <c r="A10" s="44" t="s">
        <v>62</v>
      </c>
      <c r="B10" s="59" t="s">
        <v>63</v>
      </c>
      <c r="C10" s="60" t="s">
        <v>243</v>
      </c>
      <c r="D10" s="15"/>
      <c r="E10" s="15"/>
      <c r="F10" s="48">
        <v>3302541.0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244</v>
      </c>
      <c r="D11" s="61"/>
      <c r="E11" s="61"/>
      <c r="F11" s="62">
        <v>7227715.0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10530256</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772903.0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245</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43354024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INNOVATIVE EDUCATION MANAGEMENT</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314834</v>
      </c>
      <c r="D7" s="99">
        <v>314834.0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14337414</v>
      </c>
      <c r="D9" s="99">
        <v>1.2259269E7</v>
      </c>
      <c r="E9" s="99">
        <v>2078145.0</v>
      </c>
      <c r="F9" s="99">
        <v>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2355283</v>
      </c>
      <c r="D10" s="99">
        <v>2247663.0</v>
      </c>
      <c r="E10" s="99">
        <v>107620.0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2238646</v>
      </c>
      <c r="D11" s="99">
        <v>1901897.0</v>
      </c>
      <c r="E11" s="99">
        <v>336749.0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565530</v>
      </c>
      <c r="D12" s="99">
        <v>397521.0</v>
      </c>
      <c r="E12" s="99">
        <v>168009.0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32879</v>
      </c>
      <c r="D15" s="99">
        <v>0.0</v>
      </c>
      <c r="E15" s="99">
        <v>32879.0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10182575</v>
      </c>
      <c r="D20" s="99">
        <v>8643739.0</v>
      </c>
      <c r="E20" s="99">
        <v>1538836.0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92921</v>
      </c>
      <c r="D21" s="99">
        <v>0.0</v>
      </c>
      <c r="E21" s="99">
        <v>92921.0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285802</v>
      </c>
      <c r="D22" s="99">
        <v>81186.0</v>
      </c>
      <c r="E22" s="99">
        <v>204616.0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146992</v>
      </c>
      <c r="D25" s="99">
        <v>18163.0</v>
      </c>
      <c r="E25" s="99">
        <v>128829.0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762340</v>
      </c>
      <c r="D28" s="99">
        <v>447769.0</v>
      </c>
      <c r="E28" s="99">
        <v>314571.0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122897</v>
      </c>
      <c r="D32" s="99">
        <v>0.0</v>
      </c>
      <c r="E32" s="99">
        <v>122897.0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246</v>
      </c>
      <c r="C34" s="98">
        <f t="shared" si="1"/>
        <v>4030651</v>
      </c>
      <c r="D34" s="99">
        <v>4030492.0</v>
      </c>
      <c r="E34" s="99">
        <v>159.0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247</v>
      </c>
      <c r="C35" s="98">
        <f t="shared" si="1"/>
        <v>1095610</v>
      </c>
      <c r="D35" s="99">
        <v>1095610.0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248</v>
      </c>
      <c r="C36" s="98">
        <f t="shared" si="1"/>
        <v>828273</v>
      </c>
      <c r="D36" s="99">
        <v>0.0</v>
      </c>
      <c r="E36" s="99">
        <v>828273.0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241</v>
      </c>
      <c r="C37" s="98">
        <f t="shared" si="1"/>
        <v>108067</v>
      </c>
      <c r="D37" s="99">
        <v>7990.0</v>
      </c>
      <c r="E37" s="99">
        <v>100077.0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192393</v>
      </c>
      <c r="D38" s="99">
        <v>58759.0</v>
      </c>
      <c r="E38" s="99">
        <v>133634.0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37693107</v>
      </c>
      <c r="D40" s="104">
        <f t="shared" si="2"/>
        <v>31504892</v>
      </c>
      <c r="E40" s="104">
        <f t="shared" si="2"/>
        <v>6188215</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INNOVATIVE EDUCATION MANAGEMENT</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1.5875633E7</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3558616.0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5584537.0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1352980.0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803411.0</v>
      </c>
      <c r="E12" s="109">
        <f>D11-D12</f>
        <v>549569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1.3644125E7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1115951.0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40328431</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3269391.0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3323677.0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1083220.0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7676288</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3.2710738E7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32710738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40387026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INNOVATIVE EDUCATION MANAGEMENT</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2023'!C40</f>
        <v>37693107</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2023'!C31</f>
        <v>0</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37693107</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3141092.25</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2023'!E2+'Balance Sheet 2023'!E3</f>
        <v>19434249</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6.187099089</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2023'!E30</f>
        <v>32710738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2023'!C40</f>
        <v>37693107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3141092.25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10.41381004</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2023'!E13:E15)</f>
        <v>13644125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2023'!C40</f>
        <v>37693107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3141092.25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4.343751763</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10.53085085</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2023'!E2:E7,'Revenues 2023'!F10:F15)</f>
        <v>32050865</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2023'!F44</f>
        <v>43354024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0.7392823559</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2023'!C7:C9)</f>
        <v>14652248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2023'!C10:C12)</f>
        <v>5159459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19811707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2023'!C40</f>
        <v>37693107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0.5256055703</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2023'!C10:C11)</f>
        <v>4593929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2023'!C7:C9)</f>
        <v>14652248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0.313530661</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249</v>
      </c>
      <c r="D41" s="75">
        <f>'Expenses 2023'!D40</f>
        <v>31504892</v>
      </c>
      <c r="E41" s="165">
        <f t="shared" ref="E41:E44" si="1">D41/$D$44</f>
        <v>0.8358263488</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2023'!E40</f>
        <v>6188215</v>
      </c>
      <c r="E42" s="165">
        <f t="shared" si="1"/>
        <v>0.1641736512</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2023'!F40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37693107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2023'!F9</f>
        <v>32050865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2023'!F40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t="str">
        <f>if(D48=0, "$0",D47/D48)</f>
        <v>$0</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2023'!E2:E10)</f>
        <v>25018786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2023'!E19:E22)</f>
        <v>6593068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3.794710748</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2023'!E18</f>
        <v>40328431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INNOVATIVE EDUCATION MANAGEMENT</v>
      </c>
      <c r="B1" s="2" t="s">
        <v>250</v>
      </c>
      <c r="C1" s="139"/>
      <c r="D1" s="139"/>
      <c r="E1" s="139"/>
      <c r="F1" s="140"/>
      <c r="G1" s="140"/>
      <c r="H1" s="140"/>
      <c r="I1" s="43"/>
      <c r="J1" s="43"/>
      <c r="K1" s="43"/>
      <c r="L1" s="43"/>
      <c r="M1" s="43"/>
      <c r="N1" s="43"/>
      <c r="O1" s="43"/>
      <c r="P1" s="43"/>
      <c r="Q1" s="43"/>
      <c r="R1" s="43"/>
      <c r="S1" s="43"/>
      <c r="T1" s="43"/>
      <c r="U1" s="43"/>
      <c r="V1" s="43"/>
      <c r="W1" s="43"/>
      <c r="X1" s="43"/>
      <c r="Y1" s="43"/>
    </row>
    <row r="2">
      <c r="A2" s="141" t="s">
        <v>181</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182</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251</v>
      </c>
      <c r="E4" s="45" t="s">
        <v>252</v>
      </c>
      <c r="F4" s="45" t="s">
        <v>253</v>
      </c>
      <c r="G4" s="59" t="s">
        <v>254</v>
      </c>
      <c r="H4" s="59"/>
      <c r="I4" s="43"/>
      <c r="J4" s="43"/>
      <c r="K4" s="43"/>
      <c r="L4" s="43"/>
      <c r="M4" s="43"/>
      <c r="N4" s="43"/>
      <c r="O4" s="43"/>
      <c r="P4" s="43"/>
      <c r="Q4" s="43"/>
      <c r="R4" s="43"/>
      <c r="S4" s="43"/>
      <c r="T4" s="43"/>
      <c r="U4" s="43"/>
      <c r="V4" s="43"/>
      <c r="W4" s="43"/>
      <c r="X4" s="43"/>
      <c r="Y4" s="43"/>
    </row>
    <row r="5">
      <c r="A5" s="139"/>
      <c r="B5" s="49"/>
      <c r="C5" s="148" t="s">
        <v>181</v>
      </c>
      <c r="D5" s="177">
        <f>'Ratios 2021'!D8</f>
        <v>9.488055967</v>
      </c>
      <c r="E5" s="177">
        <f>'Ratios 2022'!D8</f>
        <v>5.077365679</v>
      </c>
      <c r="F5" s="177">
        <f>'Ratios 2023'!D8</f>
        <v>6.187099089</v>
      </c>
      <c r="G5" s="177">
        <f>average(D5:F5)</f>
        <v>6.917506912</v>
      </c>
      <c r="H5" s="150" t="s">
        <v>188</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189</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190</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251</v>
      </c>
      <c r="E9" s="45" t="s">
        <v>252</v>
      </c>
      <c r="F9" s="45" t="s">
        <v>253</v>
      </c>
      <c r="G9" s="59" t="s">
        <v>254</v>
      </c>
      <c r="H9" s="59"/>
      <c r="I9" s="43"/>
      <c r="J9" s="43"/>
      <c r="K9" s="43"/>
      <c r="L9" s="43"/>
      <c r="M9" s="43"/>
      <c r="N9" s="43"/>
      <c r="O9" s="43"/>
      <c r="P9" s="43"/>
      <c r="Q9" s="43"/>
      <c r="R9" s="43"/>
      <c r="S9" s="43"/>
      <c r="T9" s="43"/>
      <c r="U9" s="43"/>
      <c r="V9" s="43"/>
      <c r="W9" s="43"/>
      <c r="X9" s="43"/>
      <c r="Y9" s="43"/>
    </row>
    <row r="10">
      <c r="A10" s="139"/>
      <c r="B10" s="49"/>
      <c r="C10" s="148" t="s">
        <v>189</v>
      </c>
      <c r="D10" s="149">
        <f>'Ratios 2021'!D14</f>
        <v>11.93228257</v>
      </c>
      <c r="E10" s="149">
        <f>'Ratios 2022'!D14</f>
        <v>10.61924581</v>
      </c>
      <c r="F10" s="149">
        <f>'Ratios 2023'!D14</f>
        <v>10.41381004</v>
      </c>
      <c r="G10" s="177">
        <f>average(D10:F10)</f>
        <v>10.98844614</v>
      </c>
      <c r="H10" s="150" t="s">
        <v>188</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194</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195</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251</v>
      </c>
      <c r="E14" s="45" t="s">
        <v>252</v>
      </c>
      <c r="F14" s="45" t="s">
        <v>253</v>
      </c>
      <c r="G14" s="59" t="s">
        <v>254</v>
      </c>
      <c r="H14" s="59"/>
      <c r="I14" s="43"/>
      <c r="J14" s="43"/>
      <c r="K14" s="43"/>
      <c r="L14" s="43"/>
      <c r="M14" s="43"/>
      <c r="N14" s="43"/>
      <c r="O14" s="43"/>
      <c r="P14" s="43"/>
      <c r="Q14" s="43"/>
      <c r="R14" s="43"/>
      <c r="S14" s="43"/>
      <c r="T14" s="43"/>
      <c r="U14" s="43"/>
      <c r="V14" s="43"/>
      <c r="W14" s="43"/>
      <c r="X14" s="43"/>
      <c r="Y14" s="43"/>
    </row>
    <row r="15">
      <c r="A15" s="139"/>
      <c r="B15" s="49"/>
      <c r="C15" s="148" t="s">
        <v>197</v>
      </c>
      <c r="D15" s="180">
        <f>'Ratios 2021'!D20</f>
        <v>0</v>
      </c>
      <c r="E15" s="180">
        <f>'Ratios 2022'!D20</f>
        <v>5.533191554</v>
      </c>
      <c r="F15" s="180">
        <f>'Ratios 2023'!D20</f>
        <v>4.343751763</v>
      </c>
      <c r="G15" s="177">
        <f>average(D15:F15)</f>
        <v>3.292314439</v>
      </c>
      <c r="H15" s="150" t="s">
        <v>188</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199</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200</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251</v>
      </c>
      <c r="E19" s="45" t="s">
        <v>252</v>
      </c>
      <c r="F19" s="45" t="s">
        <v>253</v>
      </c>
      <c r="G19" s="59" t="s">
        <v>254</v>
      </c>
      <c r="H19" s="59"/>
      <c r="I19" s="43"/>
      <c r="J19" s="43"/>
      <c r="K19" s="43"/>
      <c r="L19" s="43"/>
      <c r="M19" s="43"/>
      <c r="N19" s="43"/>
      <c r="O19" s="43"/>
      <c r="P19" s="43"/>
      <c r="Q19" s="43"/>
      <c r="R19" s="43"/>
      <c r="S19" s="43"/>
      <c r="T19" s="43"/>
      <c r="U19" s="43"/>
      <c r="V19" s="43"/>
      <c r="W19" s="43"/>
      <c r="X19" s="43"/>
      <c r="Y19" s="43"/>
    </row>
    <row r="20">
      <c r="A20" s="139"/>
      <c r="B20" s="49"/>
      <c r="C20" s="148" t="s">
        <v>199</v>
      </c>
      <c r="D20" s="163">
        <f>'Ratios 2021'!D26</f>
        <v>0.8636394823</v>
      </c>
      <c r="E20" s="163">
        <f>'Ratios 2022'!D26</f>
        <v>0.7843720898</v>
      </c>
      <c r="F20" s="163">
        <f>'Ratios 2023'!D26</f>
        <v>0.7392823559</v>
      </c>
      <c r="G20" s="181">
        <f>average(D20:F20)</f>
        <v>0.7957646427</v>
      </c>
      <c r="H20" s="150" t="s">
        <v>203</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204</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205</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251</v>
      </c>
      <c r="E24" s="45" t="s">
        <v>252</v>
      </c>
      <c r="F24" s="45" t="s">
        <v>253</v>
      </c>
      <c r="G24" s="59" t="s">
        <v>254</v>
      </c>
      <c r="H24" s="59"/>
      <c r="I24" s="43"/>
      <c r="J24" s="43"/>
      <c r="K24" s="43"/>
      <c r="L24" s="43"/>
      <c r="M24" s="43"/>
      <c r="N24" s="43"/>
      <c r="O24" s="43"/>
      <c r="P24" s="43"/>
      <c r="Q24" s="43"/>
      <c r="R24" s="43"/>
      <c r="S24" s="43"/>
      <c r="T24" s="43"/>
      <c r="U24" s="43"/>
      <c r="V24" s="43"/>
      <c r="W24" s="43"/>
      <c r="X24" s="43"/>
      <c r="Y24" s="43"/>
    </row>
    <row r="25">
      <c r="A25" s="139"/>
      <c r="B25" s="49"/>
      <c r="C25" s="148" t="s">
        <v>209</v>
      </c>
      <c r="D25" s="163">
        <f>'Ratios 2021'!D33</f>
        <v>0.5665815948</v>
      </c>
      <c r="E25" s="163">
        <f>'Ratios 2022'!D33</f>
        <v>0.5728132642</v>
      </c>
      <c r="F25" s="163">
        <f>'Ratios 2023'!D33</f>
        <v>0.5256055703</v>
      </c>
      <c r="G25" s="181">
        <f>average(D25:F25)</f>
        <v>0.5550001431</v>
      </c>
      <c r="H25" s="150" t="s">
        <v>210</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211</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212</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251</v>
      </c>
      <c r="E29" s="45" t="s">
        <v>252</v>
      </c>
      <c r="F29" s="45" t="s">
        <v>253</v>
      </c>
      <c r="G29" s="59" t="s">
        <v>254</v>
      </c>
      <c r="H29" s="59"/>
      <c r="I29" s="43"/>
      <c r="J29" s="43"/>
      <c r="K29" s="43"/>
      <c r="L29" s="43"/>
      <c r="M29" s="43"/>
      <c r="N29" s="43"/>
      <c r="O29" s="43"/>
      <c r="P29" s="43"/>
      <c r="Q29" s="43"/>
      <c r="R29" s="43"/>
      <c r="S29" s="43"/>
      <c r="T29" s="43"/>
      <c r="U29" s="43"/>
      <c r="V29" s="43"/>
      <c r="W29" s="43"/>
      <c r="X29" s="43"/>
      <c r="Y29" s="43"/>
    </row>
    <row r="30">
      <c r="A30" s="139"/>
      <c r="B30" s="49"/>
      <c r="C30" s="148" t="s">
        <v>211</v>
      </c>
      <c r="D30" s="163">
        <f>'Ratios 2021'!D38</f>
        <v>0.3108807128</v>
      </c>
      <c r="E30" s="163">
        <f>'Ratios 2022'!D38</f>
        <v>0.308144919</v>
      </c>
      <c r="F30" s="163">
        <f>'Ratios 2023'!D38</f>
        <v>0.313530661</v>
      </c>
      <c r="G30" s="181">
        <f>average(D30:F30)</f>
        <v>0.3108520976</v>
      </c>
      <c r="H30" s="150" t="s">
        <v>214</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215</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216</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251</v>
      </c>
      <c r="E34" s="45" t="s">
        <v>252</v>
      </c>
      <c r="F34" s="45" t="s">
        <v>253</v>
      </c>
      <c r="G34" s="59" t="s">
        <v>254</v>
      </c>
      <c r="H34" s="59"/>
      <c r="I34" s="43"/>
      <c r="J34" s="43"/>
      <c r="K34" s="43"/>
      <c r="L34" s="43"/>
      <c r="M34" s="43"/>
      <c r="N34" s="43"/>
      <c r="O34" s="43"/>
      <c r="P34" s="43"/>
      <c r="Q34" s="43"/>
      <c r="R34" s="43"/>
      <c r="S34" s="43"/>
      <c r="T34" s="43"/>
      <c r="U34" s="43"/>
      <c r="V34" s="43"/>
      <c r="W34" s="43"/>
      <c r="X34" s="43"/>
      <c r="Y34" s="43"/>
    </row>
    <row r="35">
      <c r="A35" s="139"/>
      <c r="B35" s="49"/>
      <c r="C35" s="148" t="s">
        <v>255</v>
      </c>
      <c r="D35" s="163">
        <f>'Ratios 2021'!E41</f>
        <v>0.9145625205</v>
      </c>
      <c r="E35" s="163">
        <f>'Ratios 2022'!E41</f>
        <v>0.8479624968</v>
      </c>
      <c r="F35" s="163">
        <f>'Ratios 2023'!E41</f>
        <v>0.8358263488</v>
      </c>
      <c r="G35" s="181">
        <f t="shared" ref="G35:G37" si="1">average(D35:F35)</f>
        <v>0.866117122</v>
      </c>
      <c r="H35" s="181"/>
      <c r="I35" s="43"/>
      <c r="J35" s="43"/>
      <c r="K35" s="43"/>
      <c r="L35" s="43"/>
      <c r="M35" s="43"/>
      <c r="N35" s="43"/>
      <c r="O35" s="43"/>
      <c r="P35" s="43"/>
      <c r="Q35" s="43"/>
      <c r="R35" s="43"/>
      <c r="S35" s="43"/>
      <c r="T35" s="43"/>
      <c r="U35" s="43"/>
      <c r="V35" s="43"/>
      <c r="W35" s="43"/>
      <c r="X35" s="43"/>
      <c r="Y35" s="43"/>
    </row>
    <row r="36">
      <c r="A36" s="139"/>
      <c r="B36" s="52"/>
      <c r="C36" s="148" t="s">
        <v>218</v>
      </c>
      <c r="D36" s="163">
        <f>'Ratios 2021'!E42</f>
        <v>0.08543747954</v>
      </c>
      <c r="E36" s="163">
        <f>'Ratios 2022'!E42</f>
        <v>0.1520375032</v>
      </c>
      <c r="F36" s="163">
        <f>'Ratios 2023'!E42</f>
        <v>0.1641736512</v>
      </c>
      <c r="G36" s="181">
        <f t="shared" si="1"/>
        <v>0.133882878</v>
      </c>
      <c r="H36" s="181"/>
      <c r="I36" s="43"/>
      <c r="J36" s="43"/>
      <c r="K36" s="43"/>
      <c r="L36" s="43"/>
      <c r="M36" s="43"/>
      <c r="N36" s="43"/>
      <c r="O36" s="43"/>
      <c r="P36" s="43"/>
      <c r="Q36" s="43"/>
      <c r="R36" s="43"/>
      <c r="S36" s="43"/>
      <c r="T36" s="43"/>
      <c r="U36" s="43"/>
      <c r="V36" s="43"/>
      <c r="W36" s="43"/>
      <c r="X36" s="43"/>
      <c r="Y36" s="43"/>
    </row>
    <row r="37">
      <c r="A37" s="139"/>
      <c r="B37" s="182"/>
      <c r="C37" s="148" t="s">
        <v>219</v>
      </c>
      <c r="D37" s="163">
        <f>'Ratios 2021'!E43</f>
        <v>0</v>
      </c>
      <c r="E37" s="163">
        <f>'Ratios 2022'!E43</f>
        <v>0</v>
      </c>
      <c r="F37" s="163">
        <f>'Ratios 2023'!E43</f>
        <v>0</v>
      </c>
      <c r="G37" s="181">
        <f t="shared" si="1"/>
        <v>0</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220</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221</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251</v>
      </c>
      <c r="E41" s="45" t="s">
        <v>252</v>
      </c>
      <c r="F41" s="45" t="s">
        <v>253</v>
      </c>
      <c r="G41" s="59" t="s">
        <v>254</v>
      </c>
      <c r="H41" s="59"/>
      <c r="I41" s="43"/>
      <c r="J41" s="43"/>
      <c r="K41" s="43"/>
      <c r="L41" s="43"/>
      <c r="M41" s="43"/>
      <c r="N41" s="43"/>
      <c r="O41" s="43"/>
      <c r="P41" s="43"/>
      <c r="Q41" s="43"/>
      <c r="R41" s="43"/>
      <c r="S41" s="43"/>
      <c r="T41" s="43"/>
      <c r="U41" s="43"/>
      <c r="V41" s="43"/>
      <c r="W41" s="43"/>
      <c r="X41" s="43"/>
      <c r="Y41" s="43"/>
    </row>
    <row r="42">
      <c r="A42" s="139"/>
      <c r="B42" s="49"/>
      <c r="C42" s="148" t="s">
        <v>224</v>
      </c>
      <c r="D42" s="166" t="str">
        <f>'Ratios 2021'!D49</f>
        <v>$0</v>
      </c>
      <c r="E42" s="166" t="str">
        <f>'Ratios 2022'!D49</f>
        <v>$0</v>
      </c>
      <c r="F42" s="166" t="str">
        <f>'Ratios 2023'!D49</f>
        <v>$0</v>
      </c>
      <c r="G42" s="183">
        <v>0.0</v>
      </c>
      <c r="H42" s="150" t="s">
        <v>225</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226</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227</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251</v>
      </c>
      <c r="E46" s="45" t="s">
        <v>252</v>
      </c>
      <c r="F46" s="45" t="s">
        <v>253</v>
      </c>
      <c r="G46" s="59" t="s">
        <v>254</v>
      </c>
      <c r="H46" s="59"/>
      <c r="I46" s="43"/>
      <c r="J46" s="43"/>
      <c r="K46" s="43"/>
      <c r="L46" s="43"/>
      <c r="M46" s="43"/>
      <c r="N46" s="43"/>
      <c r="O46" s="43"/>
      <c r="P46" s="43"/>
      <c r="Q46" s="43"/>
      <c r="R46" s="43"/>
      <c r="S46" s="43"/>
      <c r="T46" s="43"/>
      <c r="U46" s="43"/>
      <c r="V46" s="43"/>
      <c r="W46" s="43"/>
      <c r="X46" s="43"/>
      <c r="Y46" s="43"/>
    </row>
    <row r="47">
      <c r="A47" s="139"/>
      <c r="B47" s="49"/>
      <c r="C47" s="148" t="s">
        <v>230</v>
      </c>
      <c r="D47" s="149">
        <f>'Ratios 2021'!D54</f>
        <v>9.228371098</v>
      </c>
      <c r="E47" s="149">
        <f>'Ratios 2022'!D54</f>
        <v>3.466251282</v>
      </c>
      <c r="F47" s="149">
        <f>'Ratios 2023'!D54</f>
        <v>3.794710748</v>
      </c>
      <c r="G47" s="177">
        <f>average(D47:F47)</f>
        <v>5.496444376</v>
      </c>
      <c r="H47" s="150" t="s">
        <v>231</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232</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233</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251</v>
      </c>
      <c r="E51" s="45" t="s">
        <v>252</v>
      </c>
      <c r="F51" s="45" t="s">
        <v>253</v>
      </c>
      <c r="G51" s="59" t="s">
        <v>254</v>
      </c>
      <c r="H51" s="59"/>
      <c r="I51" s="43"/>
      <c r="J51" s="43"/>
      <c r="K51" s="43"/>
      <c r="L51" s="43"/>
      <c r="M51" s="43"/>
      <c r="N51" s="43"/>
      <c r="O51" s="43"/>
      <c r="P51" s="43"/>
      <c r="Q51" s="43"/>
      <c r="R51" s="43"/>
      <c r="S51" s="43"/>
      <c r="T51" s="43"/>
      <c r="U51" s="43"/>
      <c r="V51" s="43"/>
      <c r="W51" s="43"/>
      <c r="X51" s="43"/>
      <c r="Y51" s="43"/>
    </row>
    <row r="52">
      <c r="A52" s="139"/>
      <c r="B52" s="49"/>
      <c r="C52" s="148" t="s">
        <v>236</v>
      </c>
      <c r="D52" s="184">
        <f>'Ratios 2021'!D59</f>
        <v>0</v>
      </c>
      <c r="E52" s="184">
        <f>'Ratios 2022'!D59</f>
        <v>0</v>
      </c>
      <c r="F52" s="184">
        <f>'Ratios 2023'!D59</f>
        <v>0</v>
      </c>
      <c r="G52" s="185">
        <f>average(D52:F52)</f>
        <v>0</v>
      </c>
      <c r="H52" s="150" t="s">
        <v>237</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INNOVATIVE EDUCATION MANAGEMENT</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INNOVATIVE EDUCATION MANAGEMENT</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2.7956726E7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27956726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4389345.0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4389345</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24758.0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32370829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INNOVATIVE EDUCATION MANAGEMENT</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45150</v>
      </c>
      <c r="D4" s="99">
        <v>45150.0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179983</v>
      </c>
      <c r="D7" s="99">
        <v>124867.0</v>
      </c>
      <c r="E7" s="99">
        <v>55116.0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10298586</v>
      </c>
      <c r="D9" s="99">
        <v>1.0139082E7</v>
      </c>
      <c r="E9" s="99">
        <v>159504.0</v>
      </c>
      <c r="F9" s="99">
        <v>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1408002</v>
      </c>
      <c r="D10" s="99">
        <v>1370533.0</v>
      </c>
      <c r="E10" s="99">
        <v>37469.0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1849583</v>
      </c>
      <c r="D11" s="99">
        <v>1811647.0</v>
      </c>
      <c r="E11" s="99">
        <v>37936.0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428187</v>
      </c>
      <c r="D12" s="99">
        <v>417116.0</v>
      </c>
      <c r="E12" s="99">
        <v>11071.0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13214</v>
      </c>
      <c r="D15" s="99">
        <v>0.0</v>
      </c>
      <c r="E15" s="99">
        <v>13214.0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32599</v>
      </c>
      <c r="D16" s="99">
        <v>32599.0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5922526</v>
      </c>
      <c r="D20" s="99">
        <v>5217872.0</v>
      </c>
      <c r="E20" s="99">
        <v>704654.0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96154</v>
      </c>
      <c r="D21" s="99">
        <v>0.0</v>
      </c>
      <c r="E21" s="99">
        <v>96154.0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252886</v>
      </c>
      <c r="D22" s="99">
        <v>167957.0</v>
      </c>
      <c r="E22" s="99">
        <v>84929.0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38859</v>
      </c>
      <c r="D23" s="99">
        <v>38859.0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110920</v>
      </c>
      <c r="D25" s="99">
        <v>86672.0</v>
      </c>
      <c r="E25" s="99">
        <v>24248.0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167421</v>
      </c>
      <c r="D28" s="99">
        <v>129112.0</v>
      </c>
      <c r="E28" s="99">
        <v>38309.0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37268</v>
      </c>
      <c r="D31" s="99">
        <v>0.0</v>
      </c>
      <c r="E31" s="99">
        <v>37268.0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108092</v>
      </c>
      <c r="D32" s="99">
        <v>20262.0</v>
      </c>
      <c r="E32" s="99">
        <v>87830.0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102" t="s">
        <v>134</v>
      </c>
      <c r="C34" s="98">
        <f t="shared" si="1"/>
        <v>2598853</v>
      </c>
      <c r="D34" s="99">
        <v>2597208.0</v>
      </c>
      <c r="E34" s="99">
        <v>1645.0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135</v>
      </c>
      <c r="C35" s="98">
        <f t="shared" si="1"/>
        <v>645380</v>
      </c>
      <c r="D35" s="99">
        <v>645380.0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136</v>
      </c>
      <c r="C36" s="98">
        <f t="shared" si="1"/>
        <v>610853</v>
      </c>
      <c r="D36" s="99">
        <v>0.0</v>
      </c>
      <c r="E36" s="99">
        <v>610853.0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137</v>
      </c>
      <c r="C37" s="98">
        <f t="shared" si="1"/>
        <v>62926</v>
      </c>
      <c r="D37" s="99">
        <v>0.0</v>
      </c>
      <c r="E37" s="99">
        <v>62926.0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92207</v>
      </c>
      <c r="D38" s="99">
        <v>19426.0</v>
      </c>
      <c r="E38" s="99">
        <v>72781.0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24999649</v>
      </c>
      <c r="D40" s="104">
        <f t="shared" si="2"/>
        <v>22863742</v>
      </c>
      <c r="E40" s="104">
        <f t="shared" si="2"/>
        <v>2135907</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INNOVATIVE EDUCATION MANAGEMENT</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7073699.0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1.266334E7</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8032487.0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5527.0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1290337.0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723000.0</v>
      </c>
      <c r="E12" s="109">
        <f>D11-D12</f>
        <v>567337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14441.0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28356831</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1851460.0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1158286.0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488512.0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3498258</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2.4858573E7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24858573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28356831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INNOVATIVE EDUCATION MANAGEMENT</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2021'!C40</f>
        <v>24999649</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2021'!C31</f>
        <v>37268</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24962381</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2080198.417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2021'!E2+'Balance Sheet 2021'!E3</f>
        <v>19737039</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9.488055967</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2021'!E30</f>
        <v>24858573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2021'!C40</f>
        <v>24999649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2083304.083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11.93228257</v>
      </c>
      <c r="E14" s="150" t="s">
        <v>188</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2021'!C40</f>
        <v>24999649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2083304.083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9.488055967</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2021'!E2:E7,'Revenues 2021'!F10:F15)</f>
        <v>27956726</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2021'!F44</f>
        <v>32370829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0.8636394823</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2021'!C7:C9)</f>
        <v>10478569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2021'!C10:C12)</f>
        <v>3685772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14164341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2021'!C40</f>
        <v>24999649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0.5665815948</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2021'!C10:C11)</f>
        <v>3257585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2021'!C7:C9)</f>
        <v>10478569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0.3108807128</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217</v>
      </c>
      <c r="D41" s="75">
        <f>'Expenses 2021'!D40</f>
        <v>22863742</v>
      </c>
      <c r="E41" s="165">
        <f t="shared" ref="E41:E44" si="1">D41/$D$44</f>
        <v>0.9145625205</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2021'!E40</f>
        <v>2135907</v>
      </c>
      <c r="E42" s="165">
        <f t="shared" si="1"/>
        <v>0.08543747954</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2021'!F40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24999649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2021'!F9</f>
        <v>27956726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2021'!F40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t="str">
        <f>if(D48=0, "$0",D47/D48)</f>
        <v>$0</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2021'!E2:E10)</f>
        <v>27775053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2021'!E19:E22)</f>
        <v>3009746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9.228371098</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2021'!E18</f>
        <v>28356831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INNOVATIVE EDUCATION MANAGEMENT</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2.5130597E7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25130597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4211061.0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238</v>
      </c>
      <c r="D11" s="61"/>
      <c r="E11" s="61"/>
      <c r="F11" s="62">
        <v>2482701.0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6693762</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214768.0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32039127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INNOVATIVE EDUCATION MANAGEMENT</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124867</v>
      </c>
      <c r="D7" s="99">
        <v>124867.0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12562024</v>
      </c>
      <c r="D9" s="99">
        <v>1.0458414E7</v>
      </c>
      <c r="E9" s="99">
        <v>2103610.0</v>
      </c>
      <c r="F9" s="99">
        <v>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1798464</v>
      </c>
      <c r="D10" s="99">
        <v>1698239.0</v>
      </c>
      <c r="E10" s="99">
        <v>100225.0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2110937</v>
      </c>
      <c r="D11" s="99">
        <v>1725730.0</v>
      </c>
      <c r="E11" s="99">
        <v>385207.0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500969</v>
      </c>
      <c r="D12" s="99">
        <v>347091.0</v>
      </c>
      <c r="E12" s="99">
        <v>153878.0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6424</v>
      </c>
      <c r="D15" s="99">
        <v>0.0</v>
      </c>
      <c r="E15" s="99">
        <v>6424.0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3664</v>
      </c>
      <c r="D16" s="99">
        <v>3664.0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6511095</v>
      </c>
      <c r="D20" s="99">
        <v>6258063.0</v>
      </c>
      <c r="E20" s="99">
        <v>253032.0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94092</v>
      </c>
      <c r="D21" s="99">
        <v>0.0</v>
      </c>
      <c r="E21" s="99">
        <v>94092.0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278478</v>
      </c>
      <c r="D22" s="99">
        <v>88788.0</v>
      </c>
      <c r="E22" s="99">
        <v>189690.0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139771</v>
      </c>
      <c r="D25" s="99">
        <v>15223.0</v>
      </c>
      <c r="E25" s="99">
        <v>124548.0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377386</v>
      </c>
      <c r="D28" s="99">
        <v>261257.0</v>
      </c>
      <c r="E28" s="99">
        <v>116129.0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35706</v>
      </c>
      <c r="D31" s="99">
        <v>5506.0</v>
      </c>
      <c r="E31" s="99">
        <v>30200.0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104362</v>
      </c>
      <c r="D32" s="99">
        <v>22191.0</v>
      </c>
      <c r="E32" s="99">
        <v>82171.0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134</v>
      </c>
      <c r="C34" s="98">
        <f t="shared" si="1"/>
        <v>3303830</v>
      </c>
      <c r="D34" s="99">
        <v>3303830.0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135</v>
      </c>
      <c r="C35" s="98">
        <f t="shared" si="1"/>
        <v>893319</v>
      </c>
      <c r="D35" s="99">
        <v>893319.0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240</v>
      </c>
      <c r="C36" s="98">
        <f t="shared" si="1"/>
        <v>724397</v>
      </c>
      <c r="D36" s="99">
        <v>0.0</v>
      </c>
      <c r="E36" s="99">
        <v>724397.0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241</v>
      </c>
      <c r="C37" s="98">
        <f t="shared" si="1"/>
        <v>71127</v>
      </c>
      <c r="D37" s="99">
        <v>41226.0</v>
      </c>
      <c r="E37" s="99">
        <v>29901.0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206967</v>
      </c>
      <c r="D38" s="99">
        <v>62474.0</v>
      </c>
      <c r="E38" s="99">
        <v>144493.0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29847879</v>
      </c>
      <c r="D40" s="104">
        <f t="shared" si="2"/>
        <v>25309882</v>
      </c>
      <c r="E40" s="104">
        <f t="shared" si="2"/>
        <v>4537997</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INNOVATIVE EDUCATION MANAGEMENT</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9398700.0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3215242.0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6137537.0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1242.0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1314057.0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758706.0</v>
      </c>
      <c r="E12" s="109">
        <f>D11-D12</f>
        <v>555351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1.3762836E7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495608.0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33566516</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1705101.0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3704986.0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1106608.0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6516695</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2.6413497E7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636324.0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27049821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33566516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