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<sst xmlns="http://schemas.openxmlformats.org/spreadsheetml/2006/main" count="871" uniqueCount="251">
  <si>
    <t>LIVING JAZZ</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</si>
  <si>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</si>
  <si>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</si>
  <si>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</si>
  <si>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</si>
  <si>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</si>
  <si>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</si>
  <si>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</si>
  <si>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</si>
  <si>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</si>
  <si>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</si>
  <si>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</si>
  <si>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</si>
  <si>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</si>
  <si>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</si>
  <si>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</si>
  <si>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</si>
  <si>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</si>
  <si>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</si>
  <si>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</si>
  <si>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</si>
  <si>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</si>
  <si>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</si>
  <si>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</si>
  <si>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</si>
  <si>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</si>
  <si>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</si>
  <si>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</si>
  <si>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</si>
  <si>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</si>
  <si>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</si>
  <si>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</si>
  <si>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</si>
  <si>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</si>
  <si>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</si>
  <si>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</si>
  <si>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</si>
  <si>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</si>
  <si>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</si>
  <si>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</si>
  <si>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</si>
  <si>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</si>
  <si>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</si>
  <si>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</si>
  <si>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</si>
  <si>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</si>
  <si>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</si>
  <si>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</si>
  <si>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</si>
  <si>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</si>
  <si>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</si>
  <si>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</si>
  <si>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</si>
  <si>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</si>
  <si>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</si>
  <si>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</si>
  <si>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</si>
  <si>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</si>
  <si>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</si>
  <si>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</si>
  <si>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</si>
  <si>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</si>
  <si>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</si>
  <si>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</si>
  <si>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JAZZ CAMP</t>
  </si>
  <si>
    <t>SCHOOL PROGRAM</t>
  </si>
  <si>
    <t>TICKET SALES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</si>
  <si>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</si>
  <si>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</si>
  <si>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</si>
  <si>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</si>
  <si>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</si>
  <si>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</si>
  <si>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</si>
  <si>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</si>
  <si>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</si>
  <si>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</si>
  <si>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</si>
  <si>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</si>
  <si>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</si>
  <si>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</si>
  <si>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</si>
  <si>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</si>
  <si>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</si>
  <si>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</si>
  <si>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</si>
  <si>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</si>
  <si>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</si>
  <si>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</si>
  <si>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</si>
  <si>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</si>
  <si>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</si>
  <si>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</si>
  <si>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</si>
  <si>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</si>
  <si>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</si>
  <si>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</si>
  <si>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</si>
  <si>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</si>
  <si>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</si>
  <si>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</si>
  <si>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</si>
  <si>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</si>
  <si>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</si>
  <si>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</si>
  <si>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</si>
  <si>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</si>
  <si>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</si>
  <si>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</si>
  <si>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</si>
  <si>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</si>
  <si>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</si>
  <si>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</si>
  <si>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</si>
  <si>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</si>
  <si>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</si>
  <si>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</si>
  <si>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</si>
  <si>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</si>
  <si>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</si>
  <si>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</si>
  <si>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</si>
  <si>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</si>
  <si>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</si>
  <si>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</si>
  <si>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</si>
  <si>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</si>
  <si>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</si>
  <si>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</si>
  <si>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</si>
  <si>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</si>
  <si>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</si>
  <si>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</si>
  <si>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</si>
  <si>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</si>
  <si>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</si>
  <si>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</si>
  <si>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</si>
  <si>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</si>
  <si>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</si>
  <si>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</si>
  <si>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</si>
  <si>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</si>
  <si>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</si>
  <si>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</si>
  <si>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</si>
  <si>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</si>
  <si>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</si>
  <si>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</si>
  <si>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</si>
  <si>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</si>
  <si>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</si>
  <si>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</si>
  <si>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</si>
  <si>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</si>
  <si>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</si>
  <si>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</si>
  <si>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</si>
  <si>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</si>
  <si>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</si>
  <si>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</si>
  <si>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</si>
  <si>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</si>
  <si>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</si>
  <si>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</si>
  <si>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</si>
  <si>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</si>
  <si>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</si>
  <si>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</si>
  <si>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</si>
  <si>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</si>
  <si>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</si>
  <si>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</si>
  <si>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</si>
  <si>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</si>
  <si>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</si>
  <si>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</si>
  <si>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</si>
  <si>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</si>
  <si>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</si>
  <si>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</si>
  <si>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</si>
  <si>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</si>
  <si>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</si>
  <si>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</si>
  <si>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</si>
  <si>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</si>
  <si>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</si>
  <si>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</si>
  <si>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</si>
  <si>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</si>
  <si>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</si>
  <si>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</si>
  <si>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</si>
  <si>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</si>
  <si>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</si>
  <si>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</si>
  <si>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</si>
  <si>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</si>
  <si>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</si>
  <si>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</si>
  <si>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</si>
  <si>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</si>
  <si>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</si>
  <si>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</si>
  <si>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</si>
  <si>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</si>
  <si>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</si>
  <si>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</si>
  <si>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</si>
  <si>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</si>
  <si>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</si>
  <si>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</si>
  <si>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</si>
  <si>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</si>
  <si>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</si>
  <si>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</si>
  <si>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</si>
  <si>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</si>
  <si>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</si>
  <si>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</si>
  <si>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</si>
  <si>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</si>
  <si>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</si>
  <si>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</si>
  <si>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</si>
  <si>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</si>
  <si>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</si>
  <si>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</si>
  <si>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</si>
  <si>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</si>
  <si>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</si>
  <si>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</si>
  <si>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</si>
  <si>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</si>
  <si>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</si>
  <si>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</si>
  <si>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</si>
  <si>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Production Equipment</t>
  </si>
  <si>
    <t>Hauling</t>
  </si>
  <si>
    <t>Dues and other charges</t>
  </si>
  <si>
    <t>Event Expenses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</si>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</sst>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LIVING JAZZ</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2023'!C40</f>
        <v>1435695</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1435695</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119641.25</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2023'!E2+'Balance Sheet 2023'!E3</f>
        <v>869593</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7.268337634</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2023'!E30</f>
        <v>813476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2023'!C40</f>
        <v>1435695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119641.25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6.799293722</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2023'!C40</f>
        <v>1435695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119641.25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7.268337634</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2023'!E2:E7,'Revenues 2023'!F10:F15)</f>
        <v>544063</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2023'!F44</f>
        <v>1404349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0.3874129579</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2023'!C7:C9)</f>
        <v>688804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2023'!C10:C12)</f>
        <v>60405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749209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2023'!C40</f>
        <v>1435695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0.5218441243</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2023'!C10:C11)</f>
        <v>16194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2023'!C7:C9)</f>
        <v>688804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0.02351031643</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242</v>
      </c>
      <c r="D41" s="75">
        <f>'Expenses 2023'!D40</f>
        <v>1027897</v>
      </c>
      <c r="E41" s="164">
        <f t="shared" ref="E41:E44" si="1">D41/$D$44</f>
        <v>0.7159577765</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2023'!E40</f>
        <v>333231</v>
      </c>
      <c r="E42" s="164">
        <f t="shared" si="1"/>
        <v>0.2321043118</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2023'!F40</f>
        <v>74567</v>
      </c>
      <c r="E43" s="164">
        <f t="shared" si="1"/>
        <v>0.0519379116</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1435695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2023'!F9</f>
        <v>566267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2023'!F40</f>
        <v>74567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7.594069763</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2023'!E2:E10)</f>
        <v>876093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2023'!E19:E22)</f>
        <v>16519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53.0354743</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2023'!E25:E26)</f>
        <v>3900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2023'!E18</f>
        <v>876093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0.004451582195</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LIVING JAZZ</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112703.0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676063.0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13014.0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788766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526411.0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469475.0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56270.0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1052156</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986.0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6129.0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6129</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3950.0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3950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13942.0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12632.0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1310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1853297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LIVING JAZZ</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146000</v>
      </c>
      <c r="D7" s="99">
        <v>73000.0</v>
      </c>
      <c r="E7" s="99">
        <v>36500.0</v>
      </c>
      <c r="F7" s="99">
        <v>36500.0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867861</v>
      </c>
      <c r="D9" s="99">
        <v>616446.0</v>
      </c>
      <c r="E9" s="99">
        <v>241211.0</v>
      </c>
      <c r="F9" s="99">
        <v>10204.0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39084</v>
      </c>
      <c r="D11" s="99">
        <v>26578.0</v>
      </c>
      <c r="E11" s="99">
        <v>10706.0</v>
      </c>
      <c r="F11" s="99">
        <v>1800.0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63136</v>
      </c>
      <c r="D12" s="99">
        <v>42934.0</v>
      </c>
      <c r="E12" s="99">
        <v>17294.0</v>
      </c>
      <c r="F12" s="99">
        <v>2908.0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18842</v>
      </c>
      <c r="D16" s="99">
        <v>0.0</v>
      </c>
      <c r="E16" s="99">
        <v>18842.0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14639</v>
      </c>
      <c r="D20" s="99">
        <v>4522.0</v>
      </c>
      <c r="E20" s="99">
        <v>10117.0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23435</v>
      </c>
      <c r="D21" s="99">
        <v>23085.0</v>
      </c>
      <c r="E21" s="99">
        <v>0.0</v>
      </c>
      <c r="F21" s="99">
        <v>350.0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32395</v>
      </c>
      <c r="D22" s="99">
        <v>0.0</v>
      </c>
      <c r="E22" s="99">
        <v>30596.0</v>
      </c>
      <c r="F22" s="99">
        <v>1799.0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338952</v>
      </c>
      <c r="D25" s="99">
        <v>302690.0</v>
      </c>
      <c r="E25" s="99">
        <v>36262.0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16370</v>
      </c>
      <c r="D26" s="99">
        <v>6350.0</v>
      </c>
      <c r="E26" s="99">
        <v>10020.0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11104</v>
      </c>
      <c r="D28" s="99">
        <v>0.0</v>
      </c>
      <c r="E28" s="99">
        <v>11104.0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90</v>
      </c>
      <c r="D29" s="99">
        <v>0.0</v>
      </c>
      <c r="E29" s="99">
        <v>90.0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30658</v>
      </c>
      <c r="D32" s="99">
        <v>16945.0</v>
      </c>
      <c r="E32" s="99">
        <v>12565.0</v>
      </c>
      <c r="F32" s="99">
        <v>1148.0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238</v>
      </c>
      <c r="C34" s="98">
        <f t="shared" si="1"/>
        <v>30601</v>
      </c>
      <c r="D34" s="99">
        <v>30601.0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239</v>
      </c>
      <c r="C35" s="98">
        <f t="shared" si="1"/>
        <v>16173</v>
      </c>
      <c r="D35" s="99">
        <v>16173.0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240</v>
      </c>
      <c r="C36" s="98">
        <f t="shared" si="1"/>
        <v>16092</v>
      </c>
      <c r="D36" s="99">
        <v>0.0</v>
      </c>
      <c r="E36" s="99">
        <v>16092.0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1665432</v>
      </c>
      <c r="D40" s="103">
        <f t="shared" si="2"/>
        <v>1159324</v>
      </c>
      <c r="E40" s="103">
        <f t="shared" si="2"/>
        <v>451399</v>
      </c>
      <c r="F40" s="103">
        <f t="shared" si="2"/>
        <v>54709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LIVING JAZZ</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180235.0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758937.0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173077.0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1112249</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13733.0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3900.0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17633</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1056616.0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38000.0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1094616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1112249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LIVING JAZZ</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2024'!C40</f>
        <v>1665432</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1665432</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138786</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2024'!E2+'Balance Sheet 2024'!E3</f>
        <v>939172</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6.767051432</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2024'!E30</f>
        <v>1056616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2024'!C40</f>
        <v>1665432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138786</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7.613275114</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2024'!C40</f>
        <v>1665432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138786</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6.767051432</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2024'!E2:E7,'Revenues 2024'!F10:F15)</f>
        <v>676063</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2024'!F44</f>
        <v>1853297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0.3647893457</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2024'!C7:C9)</f>
        <v>1013861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2024'!C10:C12)</f>
        <v>102220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1116081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2024'!C40</f>
        <v>1665432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0.6701450434</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2024'!C10:C11)</f>
        <v>39084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2024'!C7:C9)</f>
        <v>1013861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0.03854966312</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244</v>
      </c>
      <c r="D41" s="75">
        <f>'Expenses 2024'!D40</f>
        <v>1159324</v>
      </c>
      <c r="E41" s="164">
        <f t="shared" ref="E41:E44" si="1">D41/$D$44</f>
        <v>0.6961100783</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2024'!E40</f>
        <v>451399</v>
      </c>
      <c r="E42" s="164">
        <f t="shared" si="1"/>
        <v>0.2710401866</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2024'!F40</f>
        <v>54709</v>
      </c>
      <c r="E43" s="164">
        <f t="shared" si="1"/>
        <v>0.03284973508</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1665432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2024'!F9</f>
        <v>788766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2024'!F40</f>
        <v>54709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14.41748158</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2024'!E2:E10)</f>
        <v>1112249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2024'!E19:E22)</f>
        <v>13733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80.99097065</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2024'!E25:E26)</f>
        <v>3900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2024'!E18</f>
        <v>1112249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0.003506409086</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LIVING JAZZ</v>
      </c>
      <c r="B1" s="2" t="s">
        <v>245</v>
      </c>
      <c r="C1" s="138"/>
      <c r="D1" s="138"/>
      <c r="E1" s="138"/>
      <c r="F1" s="139"/>
      <c r="G1" s="139"/>
      <c r="H1" s="139"/>
      <c r="I1" s="43"/>
      <c r="J1" s="43"/>
      <c r="K1" s="43"/>
      <c r="L1" s="43"/>
      <c r="M1" s="43"/>
      <c r="N1" s="43"/>
      <c r="O1" s="43"/>
      <c r="P1" s="43"/>
      <c r="Q1" s="43"/>
      <c r="R1" s="43"/>
      <c r="S1" s="43"/>
      <c r="T1" s="43"/>
      <c r="U1" s="43"/>
      <c r="V1" s="43"/>
      <c r="W1" s="43"/>
      <c r="X1" s="43"/>
      <c r="Y1" s="43"/>
    </row>
    <row r="2">
      <c r="A2" s="140" t="s">
        <v>180</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181</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8"/>
      <c r="B5" s="49"/>
      <c r="C5" s="147" t="s">
        <v>180</v>
      </c>
      <c r="D5" s="176">
        <f>'Ratios 2022'!D8</f>
        <v>8.563648974</v>
      </c>
      <c r="E5" s="176">
        <f>'Ratios 2023'!D8</f>
        <v>7.268337634</v>
      </c>
      <c r="F5" s="176">
        <f>'Ratios 2024'!D8</f>
        <v>6.767051432</v>
      </c>
      <c r="G5" s="176">
        <f>average(D5:F5)</f>
        <v>7.53301268</v>
      </c>
      <c r="H5" s="149" t="s">
        <v>187</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188</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189</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8"/>
      <c r="B10" s="49"/>
      <c r="C10" s="147" t="s">
        <v>188</v>
      </c>
      <c r="D10" s="148">
        <f>'Ratios 2022'!D14</f>
        <v>8.233704858</v>
      </c>
      <c r="E10" s="148">
        <f>'Ratios 2023'!D14</f>
        <v>6.799293722</v>
      </c>
      <c r="F10" s="148">
        <f>'Ratios 2024'!D14</f>
        <v>7.613275114</v>
      </c>
      <c r="G10" s="176">
        <f>average(D10:F10)</f>
        <v>7.548757898</v>
      </c>
      <c r="H10" s="149" t="s">
        <v>187</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193</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194</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8"/>
      <c r="B15" s="49"/>
      <c r="C15" s="147" t="s">
        <v>196</v>
      </c>
      <c r="D15" s="179">
        <f>'Ratios 2022'!D20</f>
        <v>2.706774138</v>
      </c>
      <c r="E15" s="179">
        <f>'Ratios 2023'!D20</f>
        <v>0</v>
      </c>
      <c r="F15" s="179">
        <f>'Ratios 2024'!D20</f>
        <v>0</v>
      </c>
      <c r="G15" s="176">
        <f>average(D15:F15)</f>
        <v>0.9022580459</v>
      </c>
      <c r="H15" s="149" t="s">
        <v>187</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198</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199</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8"/>
      <c r="B20" s="49"/>
      <c r="C20" s="147" t="s">
        <v>198</v>
      </c>
      <c r="D20" s="162">
        <f>'Ratios 2022'!D26</f>
        <v>0.5035006571</v>
      </c>
      <c r="E20" s="162">
        <f>'Ratios 2023'!D26</f>
        <v>0.3874129579</v>
      </c>
      <c r="F20" s="162">
        <f>'Ratios 2024'!D26</f>
        <v>0.3647893457</v>
      </c>
      <c r="G20" s="180">
        <f>average(D20:F20)</f>
        <v>0.4185676536</v>
      </c>
      <c r="H20" s="149" t="s">
        <v>202</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203</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204</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8"/>
      <c r="B25" s="49"/>
      <c r="C25" s="147" t="s">
        <v>208</v>
      </c>
      <c r="D25" s="162">
        <f>'Ratios 2022'!D33</f>
        <v>0.3473207101</v>
      </c>
      <c r="E25" s="162">
        <f>'Ratios 2023'!D33</f>
        <v>0.5218441243</v>
      </c>
      <c r="F25" s="162">
        <f>'Ratios 2024'!D33</f>
        <v>0.6701450434</v>
      </c>
      <c r="G25" s="180">
        <f>average(D25:F25)</f>
        <v>0.5131032926</v>
      </c>
      <c r="H25" s="149" t="s">
        <v>209</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210</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211</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8"/>
      <c r="B30" s="49"/>
      <c r="C30" s="147" t="s">
        <v>210</v>
      </c>
      <c r="D30" s="162">
        <f>'Ratios 2022'!D38</f>
        <v>0.01782142845</v>
      </c>
      <c r="E30" s="162">
        <f>'Ratios 2023'!D38</f>
        <v>0.02351031643</v>
      </c>
      <c r="F30" s="162">
        <f>'Ratios 2024'!D38</f>
        <v>0.03854966312</v>
      </c>
      <c r="G30" s="180">
        <f>average(D30:F30)</f>
        <v>0.026627136</v>
      </c>
      <c r="H30" s="149" t="s">
        <v>213</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214</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215</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8"/>
      <c r="B35" s="49"/>
      <c r="C35" s="147" t="s">
        <v>250</v>
      </c>
      <c r="D35" s="162">
        <f>'Ratios 2022'!E41</f>
        <v>0.611988672</v>
      </c>
      <c r="E35" s="162">
        <f>'Ratios 2023'!E41</f>
        <v>0.7159577765</v>
      </c>
      <c r="F35" s="162">
        <f>'Ratios 2024'!E41</f>
        <v>0.6961100783</v>
      </c>
      <c r="G35" s="180">
        <f t="shared" ref="G35:G37" si="1">average(D35:F35)</f>
        <v>0.674685509</v>
      </c>
      <c r="H35" s="180"/>
      <c r="I35" s="43"/>
      <c r="J35" s="43"/>
      <c r="K35" s="43"/>
      <c r="L35" s="43"/>
      <c r="M35" s="43"/>
      <c r="N35" s="43"/>
      <c r="O35" s="43"/>
      <c r="P35" s="43"/>
      <c r="Q35" s="43"/>
      <c r="R35" s="43"/>
      <c r="S35" s="43"/>
      <c r="T35" s="43"/>
      <c r="U35" s="43"/>
      <c r="V35" s="43"/>
      <c r="W35" s="43"/>
      <c r="X35" s="43"/>
      <c r="Y35" s="43"/>
    </row>
    <row r="36">
      <c r="A36" s="138"/>
      <c r="B36" s="52"/>
      <c r="C36" s="147" t="s">
        <v>217</v>
      </c>
      <c r="D36" s="162">
        <f>'Ratios 2022'!E42</f>
        <v>0.3856772582</v>
      </c>
      <c r="E36" s="162">
        <f>'Ratios 2023'!E42</f>
        <v>0.2321043118</v>
      </c>
      <c r="F36" s="162">
        <f>'Ratios 2024'!E42</f>
        <v>0.2710401866</v>
      </c>
      <c r="G36" s="180">
        <f t="shared" si="1"/>
        <v>0.2962739189</v>
      </c>
      <c r="H36" s="180"/>
      <c r="I36" s="43"/>
      <c r="J36" s="43"/>
      <c r="K36" s="43"/>
      <c r="L36" s="43"/>
      <c r="M36" s="43"/>
      <c r="N36" s="43"/>
      <c r="O36" s="43"/>
      <c r="P36" s="43"/>
      <c r="Q36" s="43"/>
      <c r="R36" s="43"/>
      <c r="S36" s="43"/>
      <c r="T36" s="43"/>
      <c r="U36" s="43"/>
      <c r="V36" s="43"/>
      <c r="W36" s="43"/>
      <c r="X36" s="43"/>
      <c r="Y36" s="43"/>
    </row>
    <row r="37">
      <c r="A37" s="138"/>
      <c r="B37" s="181"/>
      <c r="C37" s="147" t="s">
        <v>218</v>
      </c>
      <c r="D37" s="162">
        <f>'Ratios 2022'!E43</f>
        <v>0.002334069862</v>
      </c>
      <c r="E37" s="162">
        <f>'Ratios 2023'!E43</f>
        <v>0.0519379116</v>
      </c>
      <c r="F37" s="162">
        <f>'Ratios 2024'!E43</f>
        <v>0.03284973508</v>
      </c>
      <c r="G37" s="180">
        <f t="shared" si="1"/>
        <v>0.02904057218</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219</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220</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8"/>
      <c r="B42" s="49"/>
      <c r="C42" s="147" t="s">
        <v>223</v>
      </c>
      <c r="D42" s="165">
        <f>'Ratios 2022'!D49</f>
        <v>152.6490476</v>
      </c>
      <c r="E42" s="165">
        <f>'Ratios 2023'!D49</f>
        <v>7.594069763</v>
      </c>
      <c r="F42" s="165">
        <f>'Ratios 2024'!D49</f>
        <v>14.41748158</v>
      </c>
      <c r="G42" s="182">
        <f>average(D42:F42)</f>
        <v>58.22019966</v>
      </c>
      <c r="H42" s="149" t="s">
        <v>224</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225</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226</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8"/>
      <c r="B47" s="49"/>
      <c r="C47" s="147" t="s">
        <v>229</v>
      </c>
      <c r="D47" s="148">
        <f>'Ratios 2022'!D54</f>
        <v>641.7046296</v>
      </c>
      <c r="E47" s="148">
        <f>'Ratios 2023'!D54</f>
        <v>53.0354743</v>
      </c>
      <c r="F47" s="148">
        <f>'Ratios 2024'!D54</f>
        <v>80.99097065</v>
      </c>
      <c r="G47" s="176">
        <f>average(D47:F47)</f>
        <v>258.5770249</v>
      </c>
      <c r="H47" s="149" t="s">
        <v>230</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231</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232</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8"/>
      <c r="B52" s="49"/>
      <c r="C52" s="147" t="s">
        <v>235</v>
      </c>
      <c r="D52" s="183">
        <f>'Ratios 2022'!D59</f>
        <v>0</v>
      </c>
      <c r="E52" s="183">
        <f>'Ratios 2023'!D59</f>
        <v>0.004451582195</v>
      </c>
      <c r="F52" s="183">
        <f>'Ratios 2024'!D59</f>
        <v>0.003506409086</v>
      </c>
      <c r="G52" s="184">
        <f>average(D52:F52)</f>
        <v>0.00265266376</v>
      </c>
      <c r="H52" s="149" t="s">
        <v>236</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LIVING JAZZ</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LIVING JAZZ</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124058.0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196505.0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320563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534042.0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197475.0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1880.0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733397</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249.0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14126.0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7677.0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6449</v>
      </c>
      <c r="G38" s="43"/>
      <c r="H38" s="43"/>
      <c r="I38" s="43"/>
      <c r="J38" s="43"/>
      <c r="K38" s="43"/>
      <c r="L38" s="43"/>
      <c r="M38" s="43"/>
      <c r="N38" s="43"/>
      <c r="O38" s="43"/>
      <c r="P38" s="43"/>
      <c r="Q38" s="43"/>
      <c r="R38" s="43"/>
      <c r="S38" s="43"/>
      <c r="T38" s="43"/>
      <c r="U38" s="43"/>
      <c r="V38" s="43"/>
      <c r="W38" s="43"/>
      <c r="X38" s="43"/>
      <c r="Y38" s="43"/>
      <c r="Z38" s="43"/>
    </row>
    <row r="39">
      <c r="A39" s="49"/>
      <c r="B39" s="45" t="s">
        <v>98</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1060658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LIVING JAZZ</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68666</v>
      </c>
      <c r="D7" s="99">
        <v>0.0</v>
      </c>
      <c r="E7" s="99">
        <v>68666.0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216833</v>
      </c>
      <c r="D9" s="99">
        <v>70294.0</v>
      </c>
      <c r="E9" s="99">
        <v>146539.0</v>
      </c>
      <c r="F9" s="99">
        <v>0.0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5088</v>
      </c>
      <c r="D11" s="99">
        <v>0.0</v>
      </c>
      <c r="E11" s="99">
        <v>5088.0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21903</v>
      </c>
      <c r="D12" s="99">
        <v>0.0</v>
      </c>
      <c r="E12" s="99">
        <v>21903.0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6499</v>
      </c>
      <c r="D15" s="99">
        <v>0.0</v>
      </c>
      <c r="E15" s="99">
        <v>6499.0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7337</v>
      </c>
      <c r="D16" s="99">
        <v>0.0</v>
      </c>
      <c r="E16" s="99">
        <v>7337.0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5865</v>
      </c>
      <c r="D21" s="99">
        <v>5765.0</v>
      </c>
      <c r="E21" s="99">
        <v>100.0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12382</v>
      </c>
      <c r="D25" s="99">
        <v>8882.0</v>
      </c>
      <c r="E25" s="99">
        <v>3500.0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12526</v>
      </c>
      <c r="D26" s="99">
        <v>7574.0</v>
      </c>
      <c r="E26" s="99">
        <v>4952.0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145</v>
      </c>
      <c r="D29" s="99">
        <v>0.0</v>
      </c>
      <c r="E29" s="99">
        <v>145.0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4277</v>
      </c>
      <c r="D32" s="99">
        <v>109.0</v>
      </c>
      <c r="E32" s="99">
        <v>4168.0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538195</v>
      </c>
      <c r="D34" s="99">
        <v>457992.0</v>
      </c>
      <c r="E34" s="99">
        <v>78103.0</v>
      </c>
      <c r="F34" s="99">
        <v>2100.0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899716</v>
      </c>
      <c r="D40" s="103">
        <f t="shared" si="2"/>
        <v>550616</v>
      </c>
      <c r="E40" s="103">
        <f t="shared" si="2"/>
        <v>347000</v>
      </c>
      <c r="F40" s="103">
        <f t="shared" si="2"/>
        <v>2100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LIVING JAZZ</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642071.0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50970.0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202944.0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3162.0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899147</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1080.0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97277.0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98357</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617333.0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183457.0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800790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899147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LIVING JAZZ</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2022'!C40</f>
        <v>899716</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899716</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74976.33333</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2022'!E2+'Balance Sheet 2022'!E3</f>
        <v>642071</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8.563648974</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2022'!E30</f>
        <v>617333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2022'!C40</f>
        <v>899716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74976.33333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8.233704858</v>
      </c>
      <c r="E14" s="149" t="s">
        <v>187</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2022'!E13:E15)</f>
        <v>202944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2022'!C40</f>
        <v>899716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74976.33333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2.706774138</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11.27042311</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2022'!E2:E7,'Revenues 2022'!F10:F15)</f>
        <v>534042</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2022'!F44</f>
        <v>1060658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0.5035006571</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2022'!C7:C9)</f>
        <v>285499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2022'!C10:C12)</f>
        <v>26991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312490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2022'!C40</f>
        <v>899716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0.3473207101</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2022'!C10:C11)</f>
        <v>5088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2022'!C7:C9)</f>
        <v>285499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0.01782142845</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216</v>
      </c>
      <c r="D41" s="75">
        <f>'Expenses 2022'!D40</f>
        <v>550616</v>
      </c>
      <c r="E41" s="164">
        <f t="shared" ref="E41:E44" si="1">D41/$D$44</f>
        <v>0.611988672</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2022'!E40</f>
        <v>347000</v>
      </c>
      <c r="E42" s="164">
        <f t="shared" si="1"/>
        <v>0.3856772582</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2022'!F40</f>
        <v>2100</v>
      </c>
      <c r="E43" s="164">
        <f t="shared" si="1"/>
        <v>0.002334069862</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899716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2022'!F9</f>
        <v>320563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2022'!F40</f>
        <v>2100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152.6490476</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2022'!E2:E10)</f>
        <v>693041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2022'!E19:E22)</f>
        <v>1080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641.7046296</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2022'!E18</f>
        <v>899147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LIVING JAZZ</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44524.0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67500.0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454243.0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9148.0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566267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544063.0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193708.0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87983.0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825754</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237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61406.0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51473.0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9933</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15023.0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12647.0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2376</v>
      </c>
      <c r="G38" s="43"/>
      <c r="H38" s="43"/>
      <c r="I38" s="43"/>
      <c r="J38" s="43"/>
      <c r="K38" s="43"/>
      <c r="L38" s="43"/>
      <c r="M38" s="43"/>
      <c r="N38" s="43"/>
      <c r="O38" s="43"/>
      <c r="P38" s="43"/>
      <c r="Q38" s="43"/>
      <c r="R38" s="43"/>
      <c r="S38" s="43"/>
      <c r="T38" s="43"/>
      <c r="U38" s="43"/>
      <c r="V38" s="43"/>
      <c r="W38" s="43"/>
      <c r="X38" s="43"/>
      <c r="Y38" s="43"/>
      <c r="Z38" s="43"/>
    </row>
    <row r="39">
      <c r="A39" s="49"/>
      <c r="B39" s="45" t="s">
        <v>98</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1404349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LIVING JAZZ</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129850</v>
      </c>
      <c r="D7" s="99">
        <v>78350.0</v>
      </c>
      <c r="E7" s="99">
        <v>32188.0</v>
      </c>
      <c r="F7" s="99">
        <v>19312.0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558954</v>
      </c>
      <c r="D9" s="99">
        <v>422768.0</v>
      </c>
      <c r="E9" s="99">
        <v>112190.0</v>
      </c>
      <c r="F9" s="99">
        <v>23996.0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16194</v>
      </c>
      <c r="D11" s="99">
        <v>11685.0</v>
      </c>
      <c r="E11" s="99">
        <v>3374.0</v>
      </c>
      <c r="F11" s="99">
        <v>1135.0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44211</v>
      </c>
      <c r="D12" s="99">
        <v>31902.0</v>
      </c>
      <c r="E12" s="99">
        <v>9211.0</v>
      </c>
      <c r="F12" s="99">
        <v>3098.0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20160</v>
      </c>
      <c r="D16" s="99">
        <v>0.0</v>
      </c>
      <c r="E16" s="99">
        <v>20160.0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139376</v>
      </c>
      <c r="D20" s="99">
        <v>88559.0</v>
      </c>
      <c r="E20" s="99">
        <v>47617.0</v>
      </c>
      <c r="F20" s="99">
        <v>3200.0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32819</v>
      </c>
      <c r="D21" s="99">
        <v>30329.0</v>
      </c>
      <c r="E21" s="99">
        <v>0.0</v>
      </c>
      <c r="F21" s="99">
        <v>2490.0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36369</v>
      </c>
      <c r="D22" s="99">
        <v>0.0</v>
      </c>
      <c r="E22" s="99">
        <v>31726.0</v>
      </c>
      <c r="F22" s="99">
        <v>4643.0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337438</v>
      </c>
      <c r="D25" s="99">
        <v>309430.0</v>
      </c>
      <c r="E25" s="99">
        <v>28008.0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18019</v>
      </c>
      <c r="D26" s="99">
        <v>8105.0</v>
      </c>
      <c r="E26" s="99">
        <v>9828.0</v>
      </c>
      <c r="F26" s="99">
        <v>86.0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20733</v>
      </c>
      <c r="D28" s="99">
        <v>0.0</v>
      </c>
      <c r="E28" s="99">
        <v>19696.0</v>
      </c>
      <c r="F28" s="99">
        <v>1037.0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15189</v>
      </c>
      <c r="D32" s="99">
        <v>7077.0</v>
      </c>
      <c r="E32" s="99">
        <v>7424.0</v>
      </c>
      <c r="F32" s="99">
        <v>688.0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238</v>
      </c>
      <c r="C34" s="98">
        <f t="shared" si="1"/>
        <v>24410</v>
      </c>
      <c r="D34" s="99">
        <v>22839.0</v>
      </c>
      <c r="E34" s="99">
        <v>0.0</v>
      </c>
      <c r="F34" s="99">
        <v>1571.0</v>
      </c>
      <c r="G34" s="43"/>
      <c r="H34" s="43"/>
      <c r="I34" s="43"/>
      <c r="J34" s="43"/>
      <c r="K34" s="43"/>
      <c r="L34" s="43"/>
      <c r="M34" s="43"/>
      <c r="N34" s="43"/>
      <c r="O34" s="43"/>
      <c r="P34" s="43"/>
      <c r="Q34" s="43"/>
      <c r="R34" s="43"/>
      <c r="S34" s="43"/>
      <c r="T34" s="43"/>
      <c r="U34" s="43"/>
      <c r="V34" s="43"/>
      <c r="W34" s="43"/>
      <c r="X34" s="43"/>
      <c r="Y34" s="43"/>
      <c r="Z34" s="43"/>
    </row>
    <row r="35">
      <c r="A35" s="45" t="s">
        <v>48</v>
      </c>
      <c r="B35" s="102" t="s">
        <v>239</v>
      </c>
      <c r="C35" s="98">
        <f t="shared" si="1"/>
        <v>16853</v>
      </c>
      <c r="D35" s="99">
        <v>16853.0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240</v>
      </c>
      <c r="C36" s="98">
        <f t="shared" si="1"/>
        <v>14008</v>
      </c>
      <c r="D36" s="99">
        <v>0.0</v>
      </c>
      <c r="E36" s="99">
        <v>11809.0</v>
      </c>
      <c r="F36" s="99">
        <v>2199.0</v>
      </c>
      <c r="G36" s="43"/>
      <c r="H36" s="43"/>
      <c r="I36" s="43"/>
      <c r="J36" s="43"/>
      <c r="K36" s="43"/>
      <c r="L36" s="43"/>
      <c r="M36" s="43"/>
      <c r="N36" s="43"/>
      <c r="O36" s="43"/>
      <c r="P36" s="43"/>
      <c r="Q36" s="43"/>
      <c r="R36" s="43"/>
      <c r="S36" s="43"/>
      <c r="T36" s="43"/>
      <c r="U36" s="43"/>
      <c r="V36" s="43"/>
      <c r="W36" s="43"/>
      <c r="X36" s="43"/>
      <c r="Y36" s="43"/>
      <c r="Z36" s="43"/>
    </row>
    <row r="37">
      <c r="A37" s="45" t="s">
        <v>52</v>
      </c>
      <c r="B37" s="102" t="s">
        <v>241</v>
      </c>
      <c r="C37" s="98">
        <f t="shared" si="1"/>
        <v>11112</v>
      </c>
      <c r="D37" s="99">
        <v>0.0</v>
      </c>
      <c r="E37" s="99">
        <v>0.0</v>
      </c>
      <c r="F37" s="99">
        <v>11112.0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1435695</v>
      </c>
      <c r="D40" s="103">
        <f t="shared" si="2"/>
        <v>1027897</v>
      </c>
      <c r="E40" s="103">
        <f t="shared" si="2"/>
        <v>333231</v>
      </c>
      <c r="F40" s="103">
        <f t="shared" si="2"/>
        <v>74567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LIVING JAZZ</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231733.0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637860.0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6500.0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876093</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16519.0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3900.0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20419</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813476.0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42198.0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855674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876093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