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<sst xmlns="http://schemas.openxmlformats.org/spreadsheetml/2006/main" count="869" uniqueCount="255">
  <si>
    <t>ED REPORTS</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</si>
  <si>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</si>
  <si>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</si>
  <si>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</si>
  <si>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</si>
  <si>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</si>
  <si>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</si>
  <si>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</si>
  <si>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</si>
  <si>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</si>
  <si>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</si>
  <si>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</si>
  <si>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</si>
  <si>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</si>
  <si>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</si>
  <si>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</si>
  <si>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</si>
  <si>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</si>
  <si>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</si>
  <si>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</si>
  <si>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</si>
  <si>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</si>
  <si>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</si>
  <si>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</si>
  <si>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</si>
  <si>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</si>
  <si>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</si>
  <si>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</si>
  <si>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</si>
  <si>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</si>
  <si>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</si>
  <si>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</si>
  <si>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</si>
  <si>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</si>
  <si>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</si>
  <si>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</si>
  <si>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</si>
  <si>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</si>
  <si>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</si>
  <si>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</si>
  <si>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</si>
  <si>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</si>
  <si>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</si>
  <si>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</si>
  <si>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</si>
  <si>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</si>
  <si>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</si>
  <si>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</si>
  <si>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</si>
  <si>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</si>
  <si>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</si>
  <si>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</si>
  <si>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</si>
  <si>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</si>
  <si>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</si>
  <si>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</si>
  <si>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</si>
  <si>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</si>
  <si>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</si>
  <si>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</si>
  <si>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</si>
  <si>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</si>
  <si>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</si>
  <si>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</si>
  <si>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EDUCATIONAL SERVICE FE</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</si>
  <si>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</si>
  <si>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</si>
  <si>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</si>
  <si>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</si>
  <si>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</si>
  <si>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</si>
  <si>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</si>
  <si>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</si>
  <si>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</si>
  <si>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</si>
  <si>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</si>
  <si>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</si>
  <si>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</si>
  <si>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</si>
  <si>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</si>
  <si>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</si>
  <si>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</si>
  <si>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</si>
  <si>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</si>
  <si>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</si>
  <si>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</si>
  <si>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</si>
  <si>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</si>
  <si>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</si>
  <si>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</si>
  <si>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</si>
  <si>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</si>
  <si>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</si>
  <si>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</si>
  <si>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</si>
  <si>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</si>
  <si>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</si>
  <si>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</si>
  <si>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</si>
  <si>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</si>
  <si>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</si>
  <si>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</si>
  <si>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</si>
  <si>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</si>
  <si>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</si>
  <si>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</si>
  <si>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</si>
  <si>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</si>
  <si>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</si>
  <si>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</si>
  <si>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</si>
  <si>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</si>
  <si>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</si>
  <si>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</si>
  <si>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</si>
  <si>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</si>
  <si>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</si>
  <si>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</si>
  <si>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</si>
  <si>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</si>
  <si>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</si>
  <si>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</si>
  <si>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</si>
  <si>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</si>
  <si>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</si>
  <si>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</si>
  <si>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</si>
  <si>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</si>
  <si>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</si>
  <si>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</si>
  <si>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</si>
  <si>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</si>
  <si>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</si>
  <si>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</si>
  <si>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 xml:space="preserve"> INSTRUCTIONAL MATERIALS</t>
  </si>
  <si>
    <t>RESEARCH</t>
  </si>
  <si>
    <t xml:space="preserve"> OTHER EXPENSE</t>
  </si>
  <si>
    <t>MEMBERSHIP DUES &amp; SUBSC</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</si>
  <si>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</si>
  <si>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</si>
  <si>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</si>
  <si>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</si>
  <si>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</si>
  <si>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</si>
  <si>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</si>
  <si>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</si>
  <si>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</si>
  <si>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</si>
  <si>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</si>
  <si>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</si>
  <si>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</si>
  <si>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</si>
  <si>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</si>
  <si>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</si>
  <si>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</si>
  <si>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</si>
  <si>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</si>
  <si>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</si>
  <si>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</si>
  <si>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</si>
  <si>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</si>
  <si>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</si>
  <si>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</si>
  <si>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</si>
  <si>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</si>
  <si>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</si>
  <si>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</si>
  <si>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</si>
  <si>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</si>
  <si>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</si>
  <si>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</si>
  <si>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</si>
  <si>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</si>
  <si>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</si>
  <si>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</si>
  <si>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</si>
  <si>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</si>
  <si>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</si>
  <si>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</si>
  <si>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</si>
  <si>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</si>
  <si>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</si>
  <si>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</si>
  <si>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</si>
  <si>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</si>
  <si>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</si>
  <si>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</si>
  <si>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</si>
  <si>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</si>
  <si>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</si>
  <si>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</si>
  <si>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</si>
  <si>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</si>
  <si>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</si>
  <si>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</si>
  <si>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</si>
  <si>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</si>
  <si>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</si>
  <si>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</si>
  <si>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</si>
  <si>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</si>
  <si>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</si>
  <si>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</si>
  <si>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</si>
  <si>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</si>
  <si>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</si>
  <si>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</si>
  <si>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</si>
  <si>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</si>
  <si>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</si>
  <si>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</si>
  <si>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</si>
  <si>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</si>
  <si>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</si>
  <si>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</si>
  <si>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</si>
  <si>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</si>
  <si>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</si>
  <si>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</si>
  <si>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</si>
  <si>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</si>
  <si>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</si>
  <si>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</si>
  <si>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</si>
  <si>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</si>
  <si>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</si>
  <si>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</si>
  <si>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</si>
  <si>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</si>
  <si>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</si>
  <si>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</si>
  <si>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</si>
  <si>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</si>
  <si>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</si>
  <si>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</si>
  <si>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</si>
  <si>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</si>
  <si>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</si>
  <si>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</si>
  <si>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 xml:space="preserve"> MEMBERSHIP DUES &amp; SUBSC</t>
  </si>
  <si>
    <t>OTHER EXPENSE</t>
  </si>
  <si>
    <r>
      <rPr>
        <rFont val="Roboto"/>
        <b/>
        <color rgb="FF000000"/>
        <sz val="10.0"/>
      </rPr>
      <t xml:space="preserve">Program Expenses </t>
    </r>
    <r>
      <rPr>
        <rFont val="Roboto"/>
        <b/>
        <i/>
        <color rgb="FF000000"/>
        <sz val="10.0"/>
      </rPr>
      <t xml:space="preserve">(Program Efficiency Ratio) </t>
    </r>
  </si>
  <si>
    <t>aEducational Service Fees</t>
  </si>
  <si>
    <r>
      <rPr>
        <rFont val="Roboto"/>
        <color rgb="FF000000"/>
        <sz val="10.0"/>
      </rPr>
      <t xml:space="preserve">Gross amount from sales of </t>
    </r>
    <r>
      <rPr>
        <rFont val="Roboto"/>
        <color rgb="FF000000"/>
        <sz val="10.0"/>
      </rPr>
      <t>assets other than inventory</t>
    </r>
  </si>
  <si>
    <t>Research</t>
  </si>
  <si>
    <t xml:space="preserve"> Instructional Materials</t>
  </si>
  <si>
    <t>Payroll Processing Fees</t>
  </si>
  <si>
    <t>Professional Developmen</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</si>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</sst>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ED REPORTS</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2022'!C40</f>
        <v>8093884</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2022'!C31</f>
        <v>0</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8093884</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674490.3333</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2022'!E2+'Balance Sheet 2022'!E3</f>
        <v>674752</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1.000387947</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2022'!E30</f>
        <v>3216966</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2022'!C40</f>
        <v>8093884</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674490.3333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4.769476805</v>
      </c>
      <c r="E14" s="150" t="s">
        <v>188</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2022'!E13:E15)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2022'!C40</f>
        <v>8093884</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674490.3333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0</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1.000387947</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2022'!E2:E7,'Revenues 2022'!F10:F15)</f>
        <v>6194761</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2022'!F44</f>
        <v>7419702</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0.8349069814</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2022'!C7:C9)</f>
        <v>4507890</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2022'!C10:C12)</f>
        <v>1444527</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5952417</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2022'!C40</f>
        <v>8093884</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0.735421585</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2022'!C10:C11)</f>
        <v>1105508</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2022'!C7:C9)</f>
        <v>4507890</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0.2452384597</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241</v>
      </c>
      <c r="D41" s="75">
        <f>'Expenses 2022'!D40</f>
        <v>6998773</v>
      </c>
      <c r="E41" s="165">
        <f t="shared" ref="E41:E44" si="1">D41/$D$44</f>
        <v>0.8646989505</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2022'!E40</f>
        <v>841010</v>
      </c>
      <c r="E42" s="165">
        <f t="shared" si="1"/>
        <v>0.1039068511</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2022'!F40</f>
        <v>254101</v>
      </c>
      <c r="E43" s="165">
        <f t="shared" si="1"/>
        <v>0.03139419838</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8093884</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2022'!F9</f>
        <v>6194761</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2022'!F40</f>
        <v>254101</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if(D48=0, "$0",D47/D48)</f>
        <v>24.37912877</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2022'!E2:E10)</f>
        <v>2122178</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2022'!E19:E22)</f>
        <v>333388</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6.36549006</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2022'!E18</f>
        <v>5286349</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ED REPORTS</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8967350.0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8967350</v>
      </c>
      <c r="G9" s="58"/>
      <c r="H9" s="58"/>
      <c r="I9" s="58"/>
      <c r="J9" s="58"/>
      <c r="K9" s="58"/>
      <c r="L9" s="58"/>
      <c r="M9" s="58"/>
      <c r="N9" s="58"/>
      <c r="O9" s="58"/>
      <c r="P9" s="58"/>
      <c r="Q9" s="58"/>
      <c r="R9" s="58"/>
      <c r="S9" s="58"/>
      <c r="T9" s="58"/>
      <c r="U9" s="58"/>
      <c r="V9" s="58"/>
      <c r="W9" s="58"/>
      <c r="X9" s="58"/>
      <c r="Y9" s="58"/>
      <c r="Z9" s="58"/>
    </row>
    <row r="10">
      <c r="A10" s="44" t="s">
        <v>62</v>
      </c>
      <c r="B10" s="59" t="s">
        <v>63</v>
      </c>
      <c r="C10" s="60" t="s">
        <v>242</v>
      </c>
      <c r="D10" s="15"/>
      <c r="E10" s="15"/>
      <c r="F10" s="48">
        <v>1450438.0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1450438</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4089.0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243</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10421877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ED REPORTS</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736071</v>
      </c>
      <c r="D7" s="99">
        <v>650828.0</v>
      </c>
      <c r="E7" s="99">
        <v>58541.0</v>
      </c>
      <c r="F7" s="99">
        <v>26702.0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4797906</v>
      </c>
      <c r="D9" s="99">
        <v>4242273.0</v>
      </c>
      <c r="E9" s="99">
        <v>381581.0</v>
      </c>
      <c r="F9" s="99">
        <v>174052.0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416990</v>
      </c>
      <c r="D10" s="99">
        <v>370124.0</v>
      </c>
      <c r="E10" s="99">
        <v>32473.0</v>
      </c>
      <c r="F10" s="99">
        <v>14393.0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1027435</v>
      </c>
      <c r="D11" s="99">
        <v>911960.0</v>
      </c>
      <c r="E11" s="99">
        <v>80012.0</v>
      </c>
      <c r="F11" s="99">
        <v>35463.0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426591</v>
      </c>
      <c r="D12" s="99">
        <v>378056.0</v>
      </c>
      <c r="E12" s="99">
        <v>33349.0</v>
      </c>
      <c r="F12" s="99">
        <v>15186.0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17913</v>
      </c>
      <c r="D15" s="99">
        <v>0.0</v>
      </c>
      <c r="E15" s="99">
        <v>17913.0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94145</v>
      </c>
      <c r="D16" s="99">
        <v>0.0</v>
      </c>
      <c r="E16" s="99">
        <v>94145.0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1081990</v>
      </c>
      <c r="D20" s="99">
        <v>882387.0</v>
      </c>
      <c r="E20" s="99">
        <v>199603.0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112101</v>
      </c>
      <c r="D21" s="99">
        <v>112101.0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24579</v>
      </c>
      <c r="D22" s="99">
        <v>24579.0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298259</v>
      </c>
      <c r="D23" s="99">
        <v>283844.0</v>
      </c>
      <c r="E23" s="99">
        <v>10684.0</v>
      </c>
      <c r="F23" s="99">
        <v>3731.0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98712</v>
      </c>
      <c r="D26" s="99">
        <v>98709.0</v>
      </c>
      <c r="E26" s="99">
        <v>3.0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137946</v>
      </c>
      <c r="D28" s="99">
        <v>104621.0</v>
      </c>
      <c r="E28" s="99">
        <v>33325.0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176585</v>
      </c>
      <c r="D31" s="99">
        <v>176585.0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19803</v>
      </c>
      <c r="D32" s="99">
        <v>0.0</v>
      </c>
      <c r="E32" s="99">
        <v>19803.0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60" t="s">
        <v>244</v>
      </c>
      <c r="C34" s="98">
        <f t="shared" si="1"/>
        <v>193768</v>
      </c>
      <c r="D34" s="99">
        <v>193768.0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245</v>
      </c>
      <c r="C35" s="98">
        <f t="shared" si="1"/>
        <v>93044</v>
      </c>
      <c r="D35" s="99">
        <v>93044.0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246</v>
      </c>
      <c r="C36" s="98">
        <f t="shared" si="1"/>
        <v>63116</v>
      </c>
      <c r="D36" s="99">
        <v>0.0</v>
      </c>
      <c r="E36" s="99">
        <v>63116.0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247</v>
      </c>
      <c r="C37" s="98">
        <f t="shared" si="1"/>
        <v>20963</v>
      </c>
      <c r="D37" s="99">
        <v>20963.0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17557</v>
      </c>
      <c r="D38" s="99">
        <v>15260.0</v>
      </c>
      <c r="E38" s="99">
        <v>2297.0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9855474</v>
      </c>
      <c r="D40" s="104">
        <f t="shared" si="2"/>
        <v>8559102</v>
      </c>
      <c r="E40" s="104">
        <f t="shared" si="2"/>
        <v>1026845</v>
      </c>
      <c r="F40" s="104">
        <f t="shared" si="2"/>
        <v>269527</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ED REPORTS</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2605430.0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4437.0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12509.0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303497.0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46268.0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0.0</v>
      </c>
      <c r="E12" s="109">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133783.0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2853803.0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5959727</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389118.0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51245.0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440363</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3406414.0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2112950.0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5519364</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5959727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ED REPORTS</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2023'!C40</f>
        <v>9855474</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2023'!C31</f>
        <v>176585</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9678889</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806574.0833</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2023'!E2+'Balance Sheet 2023'!E3</f>
        <v>2609867</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3.235743689</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2023'!E30</f>
        <v>3406414</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2023'!C40</f>
        <v>9855474</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821289.5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4.147640996</v>
      </c>
      <c r="E14" s="150" t="s">
        <v>188</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2023'!E13:E15)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2023'!C40</f>
        <v>9855474</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821289.5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0</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3.235743689</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2023'!E2:E7,'Revenues 2023'!F10:F15)</f>
        <v>8967350</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2023'!F44</f>
        <v>10421877</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0.8604352172</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2023'!C7:C9)</f>
        <v>5533977</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2023'!C10:C12)</f>
        <v>1871016</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7404993</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2023'!C40</f>
        <v>9855474</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0.7513583822</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2023'!C10:C11)</f>
        <v>1444425</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2023'!C7:C9)</f>
        <v>5533977</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0.2610103005</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248</v>
      </c>
      <c r="D41" s="75">
        <f>'Expenses 2023'!D40</f>
        <v>8559102</v>
      </c>
      <c r="E41" s="165">
        <f t="shared" ref="E41:E44" si="1">D41/$D$44</f>
        <v>0.86846173</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2023'!E40</f>
        <v>1026845</v>
      </c>
      <c r="E42" s="165">
        <f t="shared" si="1"/>
        <v>0.104190321</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2023'!F40</f>
        <v>269527</v>
      </c>
      <c r="E43" s="165">
        <f t="shared" si="1"/>
        <v>0.02734794897</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9855474</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2023'!F9</f>
        <v>8967350</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2023'!F40</f>
        <v>269527</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if(D48=0, "$0",D47/D48)</f>
        <v>33.27069273</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2023'!E2:E10)</f>
        <v>2972141</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2023'!E19:E22)</f>
        <v>440363</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6.749297738</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2023'!E18</f>
        <v>5959727</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ED REPORTS</v>
      </c>
      <c r="B1" s="2" t="s">
        <v>249</v>
      </c>
      <c r="C1" s="139"/>
      <c r="D1" s="139"/>
      <c r="E1" s="139"/>
      <c r="F1" s="140"/>
      <c r="G1" s="140"/>
      <c r="H1" s="140"/>
      <c r="I1" s="43"/>
      <c r="J1" s="43"/>
      <c r="K1" s="43"/>
      <c r="L1" s="43"/>
      <c r="M1" s="43"/>
      <c r="N1" s="43"/>
      <c r="O1" s="43"/>
      <c r="P1" s="43"/>
      <c r="Q1" s="43"/>
      <c r="R1" s="43"/>
      <c r="S1" s="43"/>
      <c r="T1" s="43"/>
      <c r="U1" s="43"/>
      <c r="V1" s="43"/>
      <c r="W1" s="43"/>
      <c r="X1" s="43"/>
      <c r="Y1" s="43"/>
    </row>
    <row r="2">
      <c r="A2" s="141" t="s">
        <v>181</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182</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250</v>
      </c>
      <c r="E4" s="45" t="s">
        <v>251</v>
      </c>
      <c r="F4" s="45" t="s">
        <v>252</v>
      </c>
      <c r="G4" s="59" t="s">
        <v>253</v>
      </c>
      <c r="H4" s="59"/>
      <c r="I4" s="43"/>
      <c r="J4" s="43"/>
      <c r="K4" s="43"/>
      <c r="L4" s="43"/>
      <c r="M4" s="43"/>
      <c r="N4" s="43"/>
      <c r="O4" s="43"/>
      <c r="P4" s="43"/>
      <c r="Q4" s="43"/>
      <c r="R4" s="43"/>
      <c r="S4" s="43"/>
      <c r="T4" s="43"/>
      <c r="U4" s="43"/>
      <c r="V4" s="43"/>
      <c r="W4" s="43"/>
      <c r="X4" s="43"/>
      <c r="Y4" s="43"/>
    </row>
    <row r="5">
      <c r="A5" s="139"/>
      <c r="B5" s="49"/>
      <c r="C5" s="148" t="s">
        <v>181</v>
      </c>
      <c r="D5" s="177">
        <f>'Ratios 2021'!D8</f>
        <v>5.240038657</v>
      </c>
      <c r="E5" s="177">
        <f>'Ratios 2022'!D8</f>
        <v>1.000387947</v>
      </c>
      <c r="F5" s="177">
        <f>'Ratios 2023'!D8</f>
        <v>3.235743689</v>
      </c>
      <c r="G5" s="177">
        <f>average(D5:F5)</f>
        <v>3.158723431</v>
      </c>
      <c r="H5" s="150" t="s">
        <v>188</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189</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190</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250</v>
      </c>
      <c r="E9" s="45" t="s">
        <v>251</v>
      </c>
      <c r="F9" s="45" t="s">
        <v>252</v>
      </c>
      <c r="G9" s="59" t="s">
        <v>253</v>
      </c>
      <c r="H9" s="59"/>
      <c r="I9" s="43"/>
      <c r="J9" s="43"/>
      <c r="K9" s="43"/>
      <c r="L9" s="43"/>
      <c r="M9" s="43"/>
      <c r="N9" s="43"/>
      <c r="O9" s="43"/>
      <c r="P9" s="43"/>
      <c r="Q9" s="43"/>
      <c r="R9" s="43"/>
      <c r="S9" s="43"/>
      <c r="T9" s="43"/>
      <c r="U9" s="43"/>
      <c r="V9" s="43"/>
      <c r="W9" s="43"/>
      <c r="X9" s="43"/>
      <c r="Y9" s="43"/>
    </row>
    <row r="10">
      <c r="A10" s="139"/>
      <c r="B10" s="49"/>
      <c r="C10" s="148" t="s">
        <v>189</v>
      </c>
      <c r="D10" s="149">
        <f>'Ratios 2021'!D14</f>
        <v>8.238334283</v>
      </c>
      <c r="E10" s="149">
        <f>'Ratios 2022'!D14</f>
        <v>4.769476805</v>
      </c>
      <c r="F10" s="149">
        <f>'Ratios 2023'!D14</f>
        <v>4.147640996</v>
      </c>
      <c r="G10" s="177">
        <f>average(D10:F10)</f>
        <v>5.718484028</v>
      </c>
      <c r="H10" s="150" t="s">
        <v>188</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194</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195</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250</v>
      </c>
      <c r="E14" s="45" t="s">
        <v>251</v>
      </c>
      <c r="F14" s="45" t="s">
        <v>252</v>
      </c>
      <c r="G14" s="59" t="s">
        <v>253</v>
      </c>
      <c r="H14" s="59"/>
      <c r="I14" s="43"/>
      <c r="J14" s="43"/>
      <c r="K14" s="43"/>
      <c r="L14" s="43"/>
      <c r="M14" s="43"/>
      <c r="N14" s="43"/>
      <c r="O14" s="43"/>
      <c r="P14" s="43"/>
      <c r="Q14" s="43"/>
      <c r="R14" s="43"/>
      <c r="S14" s="43"/>
      <c r="T14" s="43"/>
      <c r="U14" s="43"/>
      <c r="V14" s="43"/>
      <c r="W14" s="43"/>
      <c r="X14" s="43"/>
      <c r="Y14" s="43"/>
    </row>
    <row r="15">
      <c r="A15" s="139"/>
      <c r="B15" s="49"/>
      <c r="C15" s="148" t="s">
        <v>197</v>
      </c>
      <c r="D15" s="180">
        <f>'Ratios 2021'!D20</f>
        <v>0</v>
      </c>
      <c r="E15" s="180">
        <f>'Ratios 2022'!D20</f>
        <v>0</v>
      </c>
      <c r="F15" s="180">
        <f>'Ratios 2023'!D20</f>
        <v>0</v>
      </c>
      <c r="G15" s="177">
        <f>average(D15:F15)</f>
        <v>0</v>
      </c>
      <c r="H15" s="150" t="s">
        <v>188</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199</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200</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250</v>
      </c>
      <c r="E19" s="45" t="s">
        <v>251</v>
      </c>
      <c r="F19" s="45" t="s">
        <v>252</v>
      </c>
      <c r="G19" s="59" t="s">
        <v>253</v>
      </c>
      <c r="H19" s="59"/>
      <c r="I19" s="43"/>
      <c r="J19" s="43"/>
      <c r="K19" s="43"/>
      <c r="L19" s="43"/>
      <c r="M19" s="43"/>
      <c r="N19" s="43"/>
      <c r="O19" s="43"/>
      <c r="P19" s="43"/>
      <c r="Q19" s="43"/>
      <c r="R19" s="43"/>
      <c r="S19" s="43"/>
      <c r="T19" s="43"/>
      <c r="U19" s="43"/>
      <c r="V19" s="43"/>
      <c r="W19" s="43"/>
      <c r="X19" s="43"/>
      <c r="Y19" s="43"/>
    </row>
    <row r="20">
      <c r="A20" s="139"/>
      <c r="B20" s="49"/>
      <c r="C20" s="148" t="s">
        <v>199</v>
      </c>
      <c r="D20" s="163">
        <f>'Ratios 2021'!D26</f>
        <v>0.9063015192</v>
      </c>
      <c r="E20" s="163">
        <f>'Ratios 2022'!D26</f>
        <v>0.8349069814</v>
      </c>
      <c r="F20" s="163">
        <f>'Ratios 2023'!D26</f>
        <v>0.8604352172</v>
      </c>
      <c r="G20" s="181">
        <f>average(D20:F20)</f>
        <v>0.8672145726</v>
      </c>
      <c r="H20" s="150" t="s">
        <v>203</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204</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205</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250</v>
      </c>
      <c r="E24" s="45" t="s">
        <v>251</v>
      </c>
      <c r="F24" s="45" t="s">
        <v>252</v>
      </c>
      <c r="G24" s="59" t="s">
        <v>253</v>
      </c>
      <c r="H24" s="59"/>
      <c r="I24" s="43"/>
      <c r="J24" s="43"/>
      <c r="K24" s="43"/>
      <c r="L24" s="43"/>
      <c r="M24" s="43"/>
      <c r="N24" s="43"/>
      <c r="O24" s="43"/>
      <c r="P24" s="43"/>
      <c r="Q24" s="43"/>
      <c r="R24" s="43"/>
      <c r="S24" s="43"/>
      <c r="T24" s="43"/>
      <c r="U24" s="43"/>
      <c r="V24" s="43"/>
      <c r="W24" s="43"/>
      <c r="X24" s="43"/>
      <c r="Y24" s="43"/>
    </row>
    <row r="25">
      <c r="A25" s="139"/>
      <c r="B25" s="49"/>
      <c r="C25" s="148" t="s">
        <v>209</v>
      </c>
      <c r="D25" s="163">
        <f>'Ratios 2021'!D33</f>
        <v>0.7641095306</v>
      </c>
      <c r="E25" s="163">
        <f>'Ratios 2022'!D33</f>
        <v>0.735421585</v>
      </c>
      <c r="F25" s="163">
        <f>'Ratios 2023'!D33</f>
        <v>0.7513583822</v>
      </c>
      <c r="G25" s="181">
        <f>average(D25:F25)</f>
        <v>0.7502964992</v>
      </c>
      <c r="H25" s="150" t="s">
        <v>210</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211</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212</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250</v>
      </c>
      <c r="E29" s="45" t="s">
        <v>251</v>
      </c>
      <c r="F29" s="45" t="s">
        <v>252</v>
      </c>
      <c r="G29" s="59" t="s">
        <v>253</v>
      </c>
      <c r="H29" s="59"/>
      <c r="I29" s="43"/>
      <c r="J29" s="43"/>
      <c r="K29" s="43"/>
      <c r="L29" s="43"/>
      <c r="M29" s="43"/>
      <c r="N29" s="43"/>
      <c r="O29" s="43"/>
      <c r="P29" s="43"/>
      <c r="Q29" s="43"/>
      <c r="R29" s="43"/>
      <c r="S29" s="43"/>
      <c r="T29" s="43"/>
      <c r="U29" s="43"/>
      <c r="V29" s="43"/>
      <c r="W29" s="43"/>
      <c r="X29" s="43"/>
      <c r="Y29" s="43"/>
    </row>
    <row r="30">
      <c r="A30" s="139"/>
      <c r="B30" s="49"/>
      <c r="C30" s="148" t="s">
        <v>211</v>
      </c>
      <c r="D30" s="163">
        <f>'Ratios 2021'!D38</f>
        <v>0.2441014825</v>
      </c>
      <c r="E30" s="163">
        <f>'Ratios 2022'!D38</f>
        <v>0.2452384597</v>
      </c>
      <c r="F30" s="163">
        <f>'Ratios 2023'!D38</f>
        <v>0.2610103005</v>
      </c>
      <c r="G30" s="181">
        <f>average(D30:F30)</f>
        <v>0.2501167476</v>
      </c>
      <c r="H30" s="150" t="s">
        <v>214</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215</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216</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250</v>
      </c>
      <c r="E34" s="45" t="s">
        <v>251</v>
      </c>
      <c r="F34" s="45" t="s">
        <v>252</v>
      </c>
      <c r="G34" s="59" t="s">
        <v>253</v>
      </c>
      <c r="H34" s="59"/>
      <c r="I34" s="43"/>
      <c r="J34" s="43"/>
      <c r="K34" s="43"/>
      <c r="L34" s="43"/>
      <c r="M34" s="43"/>
      <c r="N34" s="43"/>
      <c r="O34" s="43"/>
      <c r="P34" s="43"/>
      <c r="Q34" s="43"/>
      <c r="R34" s="43"/>
      <c r="S34" s="43"/>
      <c r="T34" s="43"/>
      <c r="U34" s="43"/>
      <c r="V34" s="43"/>
      <c r="W34" s="43"/>
      <c r="X34" s="43"/>
      <c r="Y34" s="43"/>
    </row>
    <row r="35">
      <c r="A35" s="139"/>
      <c r="B35" s="49"/>
      <c r="C35" s="148" t="s">
        <v>254</v>
      </c>
      <c r="D35" s="163">
        <f>'Ratios 2021'!E41</f>
        <v>0.8746841044</v>
      </c>
      <c r="E35" s="163">
        <f>'Ratios 2022'!E41</f>
        <v>0.8646989505</v>
      </c>
      <c r="F35" s="163">
        <f>'Ratios 2023'!E41</f>
        <v>0.86846173</v>
      </c>
      <c r="G35" s="181">
        <f t="shared" ref="G35:G37" si="1">average(D35:F35)</f>
        <v>0.869281595</v>
      </c>
      <c r="H35" s="181"/>
      <c r="I35" s="43"/>
      <c r="J35" s="43"/>
      <c r="K35" s="43"/>
      <c r="L35" s="43"/>
      <c r="M35" s="43"/>
      <c r="N35" s="43"/>
      <c r="O35" s="43"/>
      <c r="P35" s="43"/>
      <c r="Q35" s="43"/>
      <c r="R35" s="43"/>
      <c r="S35" s="43"/>
      <c r="T35" s="43"/>
      <c r="U35" s="43"/>
      <c r="V35" s="43"/>
      <c r="W35" s="43"/>
      <c r="X35" s="43"/>
      <c r="Y35" s="43"/>
    </row>
    <row r="36">
      <c r="A36" s="139"/>
      <c r="B36" s="52"/>
      <c r="C36" s="148" t="s">
        <v>218</v>
      </c>
      <c r="D36" s="163">
        <f>'Ratios 2021'!E42</f>
        <v>0.09671245351</v>
      </c>
      <c r="E36" s="163">
        <f>'Ratios 2022'!E42</f>
        <v>0.1039068511</v>
      </c>
      <c r="F36" s="163">
        <f>'Ratios 2023'!E42</f>
        <v>0.104190321</v>
      </c>
      <c r="G36" s="181">
        <f t="shared" si="1"/>
        <v>0.1016032086</v>
      </c>
      <c r="H36" s="181"/>
      <c r="I36" s="43"/>
      <c r="J36" s="43"/>
      <c r="K36" s="43"/>
      <c r="L36" s="43"/>
      <c r="M36" s="43"/>
      <c r="N36" s="43"/>
      <c r="O36" s="43"/>
      <c r="P36" s="43"/>
      <c r="Q36" s="43"/>
      <c r="R36" s="43"/>
      <c r="S36" s="43"/>
      <c r="T36" s="43"/>
      <c r="U36" s="43"/>
      <c r="V36" s="43"/>
      <c r="W36" s="43"/>
      <c r="X36" s="43"/>
      <c r="Y36" s="43"/>
    </row>
    <row r="37">
      <c r="A37" s="139"/>
      <c r="B37" s="182"/>
      <c r="C37" s="148" t="s">
        <v>219</v>
      </c>
      <c r="D37" s="163">
        <f>'Ratios 2021'!E43</f>
        <v>0.02860344206</v>
      </c>
      <c r="E37" s="163">
        <f>'Ratios 2022'!E43</f>
        <v>0.03139419838</v>
      </c>
      <c r="F37" s="163">
        <f>'Ratios 2023'!E43</f>
        <v>0.02734794897</v>
      </c>
      <c r="G37" s="181">
        <f t="shared" si="1"/>
        <v>0.02911519647</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220</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221</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250</v>
      </c>
      <c r="E41" s="45" t="s">
        <v>251</v>
      </c>
      <c r="F41" s="45" t="s">
        <v>252</v>
      </c>
      <c r="G41" s="59" t="s">
        <v>253</v>
      </c>
      <c r="H41" s="59"/>
      <c r="I41" s="43"/>
      <c r="J41" s="43"/>
      <c r="K41" s="43"/>
      <c r="L41" s="43"/>
      <c r="M41" s="43"/>
      <c r="N41" s="43"/>
      <c r="O41" s="43"/>
      <c r="P41" s="43"/>
      <c r="Q41" s="43"/>
      <c r="R41" s="43"/>
      <c r="S41" s="43"/>
      <c r="T41" s="43"/>
      <c r="U41" s="43"/>
      <c r="V41" s="43"/>
      <c r="W41" s="43"/>
      <c r="X41" s="43"/>
      <c r="Y41" s="43"/>
    </row>
    <row r="42">
      <c r="A42" s="139"/>
      <c r="B42" s="49"/>
      <c r="C42" s="148" t="s">
        <v>224</v>
      </c>
      <c r="D42" s="166">
        <f>'Ratios 2021'!D49</f>
        <v>29.15520229</v>
      </c>
      <c r="E42" s="166">
        <f>'Ratios 2022'!D49</f>
        <v>24.37912877</v>
      </c>
      <c r="F42" s="166">
        <f>'Ratios 2023'!D49</f>
        <v>33.27069273</v>
      </c>
      <c r="G42" s="183">
        <f>average(D42:F42)</f>
        <v>28.93500793</v>
      </c>
      <c r="H42" s="150" t="s">
        <v>225</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226</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227</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250</v>
      </c>
      <c r="E46" s="45" t="s">
        <v>251</v>
      </c>
      <c r="F46" s="45" t="s">
        <v>252</v>
      </c>
      <c r="G46" s="59" t="s">
        <v>253</v>
      </c>
      <c r="H46" s="59"/>
      <c r="I46" s="43"/>
      <c r="J46" s="43"/>
      <c r="K46" s="43"/>
      <c r="L46" s="43"/>
      <c r="M46" s="43"/>
      <c r="N46" s="43"/>
      <c r="O46" s="43"/>
      <c r="P46" s="43"/>
      <c r="Q46" s="43"/>
      <c r="R46" s="43"/>
      <c r="S46" s="43"/>
      <c r="T46" s="43"/>
      <c r="U46" s="43"/>
      <c r="V46" s="43"/>
      <c r="W46" s="43"/>
      <c r="X46" s="43"/>
      <c r="Y46" s="43"/>
    </row>
    <row r="47">
      <c r="A47" s="139"/>
      <c r="B47" s="49"/>
      <c r="C47" s="148" t="s">
        <v>230</v>
      </c>
      <c r="D47" s="149">
        <f>'Ratios 2021'!D54</f>
        <v>21.32863338</v>
      </c>
      <c r="E47" s="149">
        <f>'Ratios 2022'!D54</f>
        <v>6.36549006</v>
      </c>
      <c r="F47" s="149">
        <f>'Ratios 2023'!D54</f>
        <v>6.749297738</v>
      </c>
      <c r="G47" s="177">
        <f>average(D47:F47)</f>
        <v>11.48114039</v>
      </c>
      <c r="H47" s="150" t="s">
        <v>231</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232</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233</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250</v>
      </c>
      <c r="E51" s="45" t="s">
        <v>251</v>
      </c>
      <c r="F51" s="45" t="s">
        <v>252</v>
      </c>
      <c r="G51" s="59" t="s">
        <v>253</v>
      </c>
      <c r="H51" s="59"/>
      <c r="I51" s="43"/>
      <c r="J51" s="43"/>
      <c r="K51" s="43"/>
      <c r="L51" s="43"/>
      <c r="M51" s="43"/>
      <c r="N51" s="43"/>
      <c r="O51" s="43"/>
      <c r="P51" s="43"/>
      <c r="Q51" s="43"/>
      <c r="R51" s="43"/>
      <c r="S51" s="43"/>
      <c r="T51" s="43"/>
      <c r="U51" s="43"/>
      <c r="V51" s="43"/>
      <c r="W51" s="43"/>
      <c r="X51" s="43"/>
      <c r="Y51" s="43"/>
    </row>
    <row r="52">
      <c r="A52" s="139"/>
      <c r="B52" s="49"/>
      <c r="C52" s="148" t="s">
        <v>236</v>
      </c>
      <c r="D52" s="184">
        <f>'Ratios 2021'!D59</f>
        <v>0</v>
      </c>
      <c r="E52" s="184">
        <f>'Ratios 2022'!D59</f>
        <v>0</v>
      </c>
      <c r="F52" s="184">
        <f>'Ratios 2023'!D59</f>
        <v>0</v>
      </c>
      <c r="G52" s="185">
        <f>average(D52:F52)</f>
        <v>0</v>
      </c>
      <c r="H52" s="150" t="s">
        <v>237</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ED REPORTS</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ED REPORTS</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5602901.0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5602901</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573415.0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573415</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5844.0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97</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6182160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ED REPORTS</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874033</v>
      </c>
      <c r="D7" s="99">
        <v>764850.0</v>
      </c>
      <c r="E7" s="99">
        <v>76940.0</v>
      </c>
      <c r="F7" s="99">
        <v>32243.0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109</v>
      </c>
      <c r="C9" s="98">
        <f t="shared" si="1"/>
        <v>3016648</v>
      </c>
      <c r="D9" s="99">
        <v>2639813.0</v>
      </c>
      <c r="E9" s="99">
        <v>265550.0</v>
      </c>
      <c r="F9" s="99">
        <v>111285.0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311351</v>
      </c>
      <c r="D10" s="99">
        <v>272457.0</v>
      </c>
      <c r="E10" s="99">
        <v>27408.0</v>
      </c>
      <c r="F10" s="99">
        <v>11486.0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638370</v>
      </c>
      <c r="D11" s="99">
        <v>558625.0</v>
      </c>
      <c r="E11" s="99">
        <v>56195.0</v>
      </c>
      <c r="F11" s="99">
        <v>23550.0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293342</v>
      </c>
      <c r="D12" s="99">
        <v>256698.0</v>
      </c>
      <c r="E12" s="99">
        <v>25822.0</v>
      </c>
      <c r="F12" s="99">
        <v>10822.0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2313</v>
      </c>
      <c r="D15" s="99">
        <v>0.0</v>
      </c>
      <c r="E15" s="99">
        <v>2313.0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77245</v>
      </c>
      <c r="D16" s="99">
        <v>0.0</v>
      </c>
      <c r="E16" s="99">
        <v>77245.0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960268</v>
      </c>
      <c r="D20" s="99">
        <v>887756.0</v>
      </c>
      <c r="E20" s="99">
        <v>71118.0</v>
      </c>
      <c r="F20" s="99">
        <v>1394.0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143897</v>
      </c>
      <c r="D21" s="99">
        <v>143649.0</v>
      </c>
      <c r="E21" s="99">
        <v>248.0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20224</v>
      </c>
      <c r="D22" s="99">
        <v>20216.0</v>
      </c>
      <c r="E22" s="99">
        <v>8.0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168062</v>
      </c>
      <c r="D23" s="99">
        <v>160410.0</v>
      </c>
      <c r="E23" s="99">
        <v>6257.0</v>
      </c>
      <c r="F23" s="99">
        <v>1395.0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10150</v>
      </c>
      <c r="D26" s="99">
        <v>10150.0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50672</v>
      </c>
      <c r="D28" s="99">
        <v>33772.0</v>
      </c>
      <c r="E28" s="99">
        <v>16900.0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12292</v>
      </c>
      <c r="D32" s="99">
        <v>0.0</v>
      </c>
      <c r="E32" s="99">
        <v>12292.0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102" t="s">
        <v>134</v>
      </c>
      <c r="C34" s="98">
        <f t="shared" si="1"/>
        <v>93892</v>
      </c>
      <c r="D34" s="99">
        <v>93892.0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135</v>
      </c>
      <c r="C35" s="98">
        <f t="shared" si="1"/>
        <v>24419</v>
      </c>
      <c r="D35" s="99">
        <v>24419.0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t="s">
        <v>136</v>
      </c>
      <c r="C36" s="98">
        <f t="shared" si="1"/>
        <v>11476</v>
      </c>
      <c r="D36" s="99">
        <v>0.0</v>
      </c>
      <c r="E36" s="99">
        <v>11476.0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t="s">
        <v>137</v>
      </c>
      <c r="C37" s="98">
        <f t="shared" si="1"/>
        <v>9943</v>
      </c>
      <c r="D37" s="99">
        <v>9943.0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6718597</v>
      </c>
      <c r="D40" s="104">
        <f t="shared" si="2"/>
        <v>5876650</v>
      </c>
      <c r="E40" s="104">
        <f t="shared" si="2"/>
        <v>649772</v>
      </c>
      <c r="F40" s="104">
        <f t="shared" si="2"/>
        <v>192175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ED REPORTS</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2933795.0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14.0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508625.0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214717.0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21697.0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0.0</v>
      </c>
      <c r="E12" s="109">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222471.0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1898308.0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5799627</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162359.0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10125.0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172484</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4612504.0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1014639.0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5627143</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5799627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ED REPORTS</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2021'!C40</f>
        <v>6718597</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2021'!C31</f>
        <v>0</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6718597</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559883.0833</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2021'!E2+'Balance Sheet 2021'!E3</f>
        <v>2933809</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5.240038657</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2021'!E30</f>
        <v>4612504</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2021'!C40</f>
        <v>6718597</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559883.0833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8.238334283</v>
      </c>
      <c r="E14" s="150" t="s">
        <v>188</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2021'!E13:E15)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2021'!C40</f>
        <v>6718597</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559883.0833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0</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5.240038657</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2021'!E2:E7,'Revenues 2021'!F10:F15)</f>
        <v>5602901</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2021'!F44</f>
        <v>6182160</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0.9063015192</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2021'!C7:C9)</f>
        <v>3890681</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2021'!C10:C12)</f>
        <v>1243063</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5133744</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2021'!C40</f>
        <v>6718597</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0.7641095306</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2021'!C10:C11)</f>
        <v>949721</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2021'!C7:C9)</f>
        <v>3890681</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0.2441014825</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217</v>
      </c>
      <c r="D41" s="75">
        <f>'Expenses 2021'!D40</f>
        <v>5876650</v>
      </c>
      <c r="E41" s="165">
        <f t="shared" ref="E41:E44" si="1">D41/$D$44</f>
        <v>0.8746841044</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2021'!E40</f>
        <v>649772</v>
      </c>
      <c r="E42" s="165">
        <f t="shared" si="1"/>
        <v>0.09671245351</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2021'!F40</f>
        <v>192175</v>
      </c>
      <c r="E43" s="165">
        <f t="shared" si="1"/>
        <v>0.02860344206</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6718597</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2021'!F9</f>
        <v>5602901</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2021'!F40</f>
        <v>192175</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if(D48=0, "$0",D47/D48)</f>
        <v>29.15520229</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2021'!E2:E10)</f>
        <v>3678848</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2021'!E19:E22)</f>
        <v>172484</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21.32863338</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2021'!E18</f>
        <v>5799627</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ED REPORTS</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6194761.0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6194761</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1217463.0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1217463</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7478.0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238</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7419702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ED REPORTS</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1065132</v>
      </c>
      <c r="D7" s="99">
        <v>928968.0</v>
      </c>
      <c r="E7" s="99">
        <v>90087.0</v>
      </c>
      <c r="F7" s="99">
        <v>46077.0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3442758</v>
      </c>
      <c r="D9" s="99">
        <v>3002642.0</v>
      </c>
      <c r="E9" s="99">
        <v>291183.0</v>
      </c>
      <c r="F9" s="99">
        <v>148933.0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322196</v>
      </c>
      <c r="D10" s="99">
        <v>282306.0</v>
      </c>
      <c r="E10" s="99">
        <v>27258.0</v>
      </c>
      <c r="F10" s="99">
        <v>12632.0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783312</v>
      </c>
      <c r="D11" s="99">
        <v>686335.0</v>
      </c>
      <c r="E11" s="99">
        <v>66268.0</v>
      </c>
      <c r="F11" s="99">
        <v>30709.0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339019</v>
      </c>
      <c r="D12" s="99">
        <v>298740.0</v>
      </c>
      <c r="E12" s="99">
        <v>27665.0</v>
      </c>
      <c r="F12" s="99">
        <v>12614.0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5179</v>
      </c>
      <c r="D15" s="99">
        <v>0.0</v>
      </c>
      <c r="E15" s="99">
        <v>5179.0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100942</v>
      </c>
      <c r="D16" s="99">
        <v>0.0</v>
      </c>
      <c r="E16" s="99">
        <v>100942.0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1047321</v>
      </c>
      <c r="D20" s="99">
        <v>874613.0</v>
      </c>
      <c r="E20" s="99">
        <v>169572.0</v>
      </c>
      <c r="F20" s="99">
        <v>3136.0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141870</v>
      </c>
      <c r="D21" s="99">
        <v>141870.0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24871</v>
      </c>
      <c r="D22" s="99">
        <v>24871.0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253202</v>
      </c>
      <c r="D23" s="99">
        <v>253202.0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65577</v>
      </c>
      <c r="D26" s="99">
        <v>36584.0</v>
      </c>
      <c r="E26" s="99">
        <v>28993.0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171623</v>
      </c>
      <c r="D28" s="99">
        <v>160829.0</v>
      </c>
      <c r="E28" s="99">
        <v>10794.0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0</v>
      </c>
      <c r="D31" s="99">
        <v>0.0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13871</v>
      </c>
      <c r="D32" s="99">
        <v>0.0</v>
      </c>
      <c r="E32" s="99">
        <v>13871.0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60" t="s">
        <v>135</v>
      </c>
      <c r="C34" s="98">
        <f t="shared" si="1"/>
        <v>242279</v>
      </c>
      <c r="D34" s="99">
        <v>242279.0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134</v>
      </c>
      <c r="C35" s="98">
        <f t="shared" si="1"/>
        <v>43667</v>
      </c>
      <c r="D35" s="99">
        <v>43667.0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239</v>
      </c>
      <c r="C36" s="98">
        <f t="shared" si="1"/>
        <v>21867</v>
      </c>
      <c r="D36" s="99">
        <v>21867.0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240</v>
      </c>
      <c r="C37" s="98">
        <f t="shared" si="1"/>
        <v>9198</v>
      </c>
      <c r="D37" s="99">
        <v>0.0</v>
      </c>
      <c r="E37" s="99">
        <v>9198.0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8093884</v>
      </c>
      <c r="D40" s="104">
        <f t="shared" si="2"/>
        <v>6998773</v>
      </c>
      <c r="E40" s="104">
        <f t="shared" si="2"/>
        <v>841010</v>
      </c>
      <c r="F40" s="104">
        <f t="shared" si="2"/>
        <v>254101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ED REPORTS</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674399.0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353.0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904313.0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474420.0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68693.0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0.0</v>
      </c>
      <c r="E12" s="109">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310368.0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2853803.0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5286349</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321388.0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12000.0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333388</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3216966.0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1735995.0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4952961</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5286349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