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<sst xmlns="http://schemas.openxmlformats.org/spreadsheetml/2006/main" count="877" uniqueCount="256">
  <si>
    <t>EASTERSEALS CHICAGO</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</si>
  <si>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</si>
  <si>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</si>
  <si>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</si>
  <si>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</si>
  <si>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</si>
  <si>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</si>
  <si>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</si>
  <si>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</si>
  <si>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</si>
  <si>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</si>
  <si>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</si>
  <si>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</si>
  <si>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</si>
  <si>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</si>
  <si>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</si>
  <si>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</si>
  <si>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</si>
  <si>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</si>
  <si>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</si>
  <si>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</si>
  <si>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</si>
  <si>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</si>
  <si>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</si>
  <si>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</si>
  <si>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</si>
  <si>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</si>
  <si>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</si>
  <si>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</si>
  <si>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</si>
  <si>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</si>
  <si>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</si>
  <si>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</si>
  <si>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</si>
  <si>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</si>
  <si>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</si>
  <si>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</si>
  <si>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</si>
  <si>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</si>
  <si>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</si>
  <si>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</si>
  <si>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</si>
  <si>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</si>
  <si>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</si>
  <si>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</si>
  <si>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</si>
  <si>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</si>
  <si>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</si>
  <si>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</si>
  <si>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</si>
  <si>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</si>
  <si>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</si>
  <si>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</si>
  <si>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</si>
  <si>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</si>
  <si>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</si>
  <si>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</si>
  <si>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</si>
  <si>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</si>
  <si>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</si>
  <si>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</si>
  <si>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</si>
  <si>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</si>
  <si>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</si>
  <si>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</si>
  <si>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</si>
  <si>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</si>
  <si>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</si>
  <si>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</si>
  <si>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</si>
  <si>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</si>
  <si>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</si>
  <si>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</si>
  <si>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</si>
  <si>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</si>
  <si>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</si>
  <si>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</si>
  <si>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</si>
  <si>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</si>
  <si>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</si>
  <si>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</si>
  <si>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</si>
  <si>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</si>
  <si>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</si>
  <si>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</si>
  <si>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</si>
  <si>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</si>
  <si>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</si>
  <si>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</si>
  <si>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</si>
  <si>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</si>
  <si>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</si>
  <si>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</si>
  <si>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</si>
  <si>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</si>
  <si>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</si>
  <si>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SCHOOL STORE/VENDING REVENUE</t>
  </si>
  <si>
    <t>MISCELLANEOUS</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</si>
  <si>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</si>
  <si>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</si>
  <si>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</si>
  <si>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</si>
  <si>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</si>
  <si>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</si>
  <si>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</si>
  <si>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</si>
  <si>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</si>
  <si>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</si>
  <si>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</si>
  <si>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</si>
  <si>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</si>
  <si>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</si>
  <si>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</si>
  <si>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</si>
  <si>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</si>
  <si>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</si>
  <si>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</si>
  <si>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</si>
  <si>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</si>
  <si>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</si>
  <si>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</si>
  <si>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</si>
  <si>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</si>
  <si>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</si>
  <si>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</si>
  <si>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</si>
  <si>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</si>
  <si>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</si>
  <si>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</si>
  <si>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</si>
  <si>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</si>
  <si>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</si>
  <si>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</si>
  <si>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</si>
  <si>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</si>
  <si>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 xml:space="preserve"> FOOD SERVICE</t>
  </si>
  <si>
    <t>PROGRAM EVENTS &amp; ACTIVITIES</t>
  </si>
  <si>
    <t xml:space="preserve"> EASTERSEALS NTNL. AFFILIATE</t>
  </si>
  <si>
    <t>BAD DEBT EXPENSE</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</si>
  <si>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</si>
  <si>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</si>
  <si>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</si>
  <si>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</si>
  <si>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</si>
  <si>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</si>
  <si>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</si>
  <si>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</si>
  <si>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</si>
  <si>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</si>
  <si>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</si>
  <si>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</si>
  <si>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</si>
  <si>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</si>
  <si>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</si>
  <si>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</si>
  <si>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</si>
  <si>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</si>
  <si>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</si>
  <si>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</si>
  <si>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</si>
  <si>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</si>
  <si>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</si>
  <si>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</si>
  <si>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</si>
  <si>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</si>
  <si>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</si>
  <si>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</si>
  <si>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</si>
  <si>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</si>
  <si>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</si>
  <si>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</si>
  <si>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</si>
  <si>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</si>
  <si>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</si>
  <si>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</si>
  <si>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</si>
  <si>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</si>
  <si>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</si>
  <si>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</si>
  <si>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</si>
  <si>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</si>
  <si>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</si>
  <si>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</si>
  <si>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</si>
  <si>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</si>
  <si>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</si>
  <si>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</si>
  <si>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</si>
  <si>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</si>
  <si>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</si>
  <si>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</si>
  <si>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</si>
  <si>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</si>
  <si>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</si>
  <si>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</si>
  <si>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</si>
  <si>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</si>
  <si>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</si>
  <si>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</si>
  <si>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</si>
  <si>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</si>
  <si>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</si>
  <si>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</si>
  <si>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</si>
  <si>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</si>
  <si>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</si>
  <si>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</si>
  <si>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</si>
  <si>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</si>
  <si>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</si>
  <si>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</si>
  <si>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</si>
  <si>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</si>
  <si>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</si>
  <si>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</si>
  <si>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</si>
  <si>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</si>
  <si>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</si>
  <si>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</si>
  <si>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</si>
  <si>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</si>
  <si>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</si>
  <si>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</si>
  <si>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</si>
  <si>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</si>
  <si>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</si>
  <si>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</si>
  <si>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</si>
  <si>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</si>
  <si>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</si>
  <si>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</si>
  <si>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</si>
  <si>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</si>
  <si>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</si>
  <si>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</si>
  <si>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</si>
  <si>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</si>
  <si>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</si>
  <si>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</si>
  <si>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t>COMPREHENSIVE SERVICES</t>
  </si>
  <si>
    <t>EARLY LEARNING SERVICES</t>
  </si>
  <si>
    <r>
      <rPr>
        <rFont val="Roboto"/>
        <color rgb="FF000000"/>
        <sz val="10.0"/>
      </rPr>
      <t xml:space="preserve">Gross amount from sales of </t>
    </r>
    <r>
      <rPr>
        <rFont val="Roboto"/>
        <color rgb="FF000000"/>
        <sz val="10.0"/>
      </rPr>
      <t>assets other than inventory</t>
    </r>
  </si>
  <si>
    <t>FOOD SERVICE</t>
  </si>
  <si>
    <t>EASTERSEALS NTNL. AFFILIATE</t>
  </si>
  <si>
    <r>
      <rPr>
        <rFont val="Roboto"/>
        <b/>
        <color rgb="FF000000"/>
        <sz val="10.0"/>
      </rPr>
      <t xml:space="preserve">Program Expenses </t>
    </r>
    <r>
      <rPr>
        <rFont val="Roboto"/>
        <b/>
        <i/>
        <color rgb="FF000000"/>
        <sz val="10.0"/>
      </rPr>
      <t xml:space="preserve">(Program Efficiency Ratio) </t>
    </r>
  </si>
  <si>
    <t>Program Service Fee - Patient</t>
  </si>
  <si>
    <r>
      <rPr>
        <rFont val="Roboto"/>
        <color rgb="FF000000"/>
        <sz val="10.0"/>
      </rPr>
      <t xml:space="preserve">Gross amount from sales of </t>
    </r>
    <r>
      <rPr>
        <rFont val="Roboto"/>
        <color rgb="FF000000"/>
        <sz val="10.0"/>
      </rPr>
      <t>assets other than inventory</t>
    </r>
  </si>
  <si>
    <t>EASTER SEALS NATIONAL AFFILIATE</t>
  </si>
  <si>
    <t>MEMBERSHIPS, SUBSCRIPTIONS AND LICENSES</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</si>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</sst>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EASTERSEALS CHICAGO</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182</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183</v>
      </c>
      <c r="C3" s="144" t="s">
        <v>184</v>
      </c>
      <c r="D3" s="145">
        <f>'Expenses 2023'!C40</f>
        <v>74684653</v>
      </c>
      <c r="E3" s="146"/>
      <c r="F3" s="43"/>
      <c r="G3" s="43"/>
      <c r="H3" s="43"/>
      <c r="I3" s="43"/>
      <c r="J3" s="43"/>
      <c r="K3" s="43"/>
      <c r="L3" s="43"/>
      <c r="M3" s="43"/>
      <c r="N3" s="43"/>
      <c r="O3" s="43"/>
      <c r="P3" s="43"/>
      <c r="Q3" s="43"/>
      <c r="R3" s="43"/>
      <c r="S3" s="43"/>
      <c r="T3" s="43"/>
      <c r="U3" s="43"/>
      <c r="V3" s="43"/>
      <c r="W3" s="43"/>
      <c r="X3" s="43"/>
      <c r="Y3" s="43"/>
    </row>
    <row r="4">
      <c r="A4" s="138"/>
      <c r="B4" s="49"/>
      <c r="C4" s="144" t="s">
        <v>185</v>
      </c>
      <c r="D4" s="145">
        <f>'Expenses 2023'!C31</f>
        <v>1113840</v>
      </c>
      <c r="E4" s="146"/>
      <c r="F4" s="43"/>
      <c r="G4" s="43"/>
      <c r="H4" s="43"/>
      <c r="I4" s="43"/>
      <c r="J4" s="43"/>
      <c r="K4" s="43"/>
      <c r="L4" s="43"/>
      <c r="M4" s="43"/>
      <c r="N4" s="43"/>
      <c r="O4" s="43"/>
      <c r="P4" s="43"/>
      <c r="Q4" s="43"/>
      <c r="R4" s="43"/>
      <c r="S4" s="43"/>
      <c r="T4" s="43"/>
      <c r="U4" s="43"/>
      <c r="V4" s="43"/>
      <c r="W4" s="43"/>
      <c r="X4" s="43"/>
      <c r="Y4" s="43"/>
    </row>
    <row r="5">
      <c r="A5" s="138"/>
      <c r="B5" s="49"/>
      <c r="C5" s="144" t="s">
        <v>186</v>
      </c>
      <c r="D5" s="145">
        <f>D3-D4</f>
        <v>73570813</v>
      </c>
      <c r="E5" s="146"/>
      <c r="F5" s="43"/>
      <c r="G5" s="43"/>
      <c r="H5" s="43"/>
      <c r="I5" s="43"/>
      <c r="J5" s="43"/>
      <c r="K5" s="43"/>
      <c r="L5" s="43"/>
      <c r="M5" s="43"/>
      <c r="N5" s="43"/>
      <c r="O5" s="43"/>
      <c r="P5" s="43"/>
      <c r="Q5" s="43"/>
      <c r="R5" s="43"/>
      <c r="S5" s="43"/>
      <c r="T5" s="43"/>
      <c r="U5" s="43"/>
      <c r="V5" s="43"/>
      <c r="W5" s="43"/>
      <c r="X5" s="43"/>
      <c r="Y5" s="43"/>
    </row>
    <row r="6">
      <c r="A6" s="138"/>
      <c r="B6" s="49"/>
      <c r="C6" s="144" t="s">
        <v>187</v>
      </c>
      <c r="D6" s="145">
        <f>D5/12</f>
        <v>6130901.083</v>
      </c>
      <c r="E6" s="146"/>
      <c r="F6" s="43"/>
      <c r="G6" s="43"/>
      <c r="H6" s="43"/>
      <c r="I6" s="43"/>
      <c r="J6" s="43"/>
      <c r="K6" s="43"/>
      <c r="L6" s="43"/>
      <c r="M6" s="43"/>
      <c r="N6" s="43"/>
      <c r="O6" s="43"/>
      <c r="P6" s="43"/>
      <c r="Q6" s="43"/>
      <c r="R6" s="43"/>
      <c r="S6" s="43"/>
      <c r="T6" s="43"/>
      <c r="U6" s="43"/>
      <c r="V6" s="43"/>
      <c r="W6" s="43"/>
      <c r="X6" s="43"/>
      <c r="Y6" s="43"/>
    </row>
    <row r="7">
      <c r="A7" s="138"/>
      <c r="B7" s="49"/>
      <c r="C7" s="144" t="s">
        <v>188</v>
      </c>
      <c r="D7" s="75">
        <f>'Balance Sheet 2023'!E2+'Balance Sheet 2023'!E3</f>
        <v>7772405</v>
      </c>
      <c r="E7" s="146"/>
      <c r="F7" s="43"/>
      <c r="G7" s="43"/>
      <c r="H7" s="43"/>
      <c r="I7" s="43"/>
      <c r="J7" s="43"/>
      <c r="K7" s="43"/>
      <c r="L7" s="43"/>
      <c r="M7" s="43"/>
      <c r="N7" s="43"/>
      <c r="O7" s="43"/>
      <c r="P7" s="43"/>
      <c r="Q7" s="43"/>
      <c r="R7" s="43"/>
      <c r="S7" s="43"/>
      <c r="T7" s="43"/>
      <c r="U7" s="43"/>
      <c r="V7" s="43"/>
      <c r="W7" s="43"/>
      <c r="X7" s="43"/>
      <c r="Y7" s="43"/>
    </row>
    <row r="8">
      <c r="A8" s="138"/>
      <c r="B8" s="49"/>
      <c r="C8" s="147" t="s">
        <v>182</v>
      </c>
      <c r="D8" s="148">
        <f>D7/D6</f>
        <v>1.267742685</v>
      </c>
      <c r="E8" s="149" t="s">
        <v>189</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190</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191</v>
      </c>
      <c r="C11" s="144" t="s">
        <v>192</v>
      </c>
      <c r="D11" s="75">
        <f>'Balance Sheet 2023'!E30</f>
        <v>32233199</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193</v>
      </c>
      <c r="D12" s="75">
        <f>'Expenses 2023'!C40</f>
        <v>74684653</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194</v>
      </c>
      <c r="D13" s="145">
        <f>D12/12</f>
        <v>6223721.083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190</v>
      </c>
      <c r="D14" s="148">
        <f>D11/D13</f>
        <v>5.179087971</v>
      </c>
      <c r="E14" s="149" t="s">
        <v>189</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195</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196</v>
      </c>
      <c r="C17" s="144" t="s">
        <v>197</v>
      </c>
      <c r="D17" s="75">
        <f>sum('Balance Sheet 2023'!E13:E15)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193</v>
      </c>
      <c r="D18" s="75">
        <f>'Expenses 2023'!C40</f>
        <v>74684653</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194</v>
      </c>
      <c r="D19" s="145">
        <f>D18/12</f>
        <v>6223721.083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198</v>
      </c>
      <c r="D20" s="148">
        <f>D17/D19</f>
        <v>0</v>
      </c>
      <c r="E20" s="149" t="s">
        <v>189</v>
      </c>
      <c r="F20" s="43"/>
      <c r="G20" s="43"/>
      <c r="H20" s="43"/>
      <c r="I20" s="43"/>
      <c r="J20" s="43"/>
      <c r="K20" s="43"/>
      <c r="L20" s="43"/>
      <c r="M20" s="43"/>
      <c r="N20" s="43"/>
      <c r="O20" s="43"/>
      <c r="P20" s="43"/>
      <c r="Q20" s="43"/>
      <c r="R20" s="43"/>
      <c r="S20" s="43"/>
      <c r="T20" s="43"/>
      <c r="U20" s="43"/>
      <c r="V20" s="43"/>
      <c r="W20" s="43"/>
      <c r="X20" s="43"/>
      <c r="Y20" s="43"/>
    </row>
    <row r="21">
      <c r="A21" s="138"/>
      <c r="B21" s="49"/>
      <c r="C21" s="153" t="s">
        <v>199</v>
      </c>
      <c r="D21" s="154">
        <f>D20+D8</f>
        <v>1.267742685</v>
      </c>
      <c r="E21" s="155" t="s">
        <v>189</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200</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201</v>
      </c>
      <c r="C24" s="159"/>
      <c r="D24" s="160">
        <f>max('Revenues 2023'!E2:E7,'Revenues 2023'!F10:F15)</f>
        <v>46812284</v>
      </c>
      <c r="E24" s="161" t="s">
        <v>202</v>
      </c>
      <c r="F24" s="43"/>
      <c r="G24" s="43"/>
      <c r="H24" s="43"/>
      <c r="I24" s="43"/>
      <c r="J24" s="43"/>
      <c r="K24" s="43"/>
      <c r="L24" s="43"/>
      <c r="M24" s="43"/>
      <c r="N24" s="43"/>
      <c r="O24" s="43"/>
      <c r="P24" s="43"/>
      <c r="Q24" s="43"/>
      <c r="R24" s="43"/>
      <c r="S24" s="43"/>
      <c r="T24" s="43"/>
      <c r="U24" s="43"/>
      <c r="V24" s="43"/>
      <c r="W24" s="43"/>
      <c r="X24" s="43"/>
      <c r="Y24" s="43"/>
    </row>
    <row r="25">
      <c r="A25" s="138"/>
      <c r="B25" s="49"/>
      <c r="C25" s="144" t="s">
        <v>203</v>
      </c>
      <c r="D25" s="145">
        <f>'Revenues 2023'!F44</f>
        <v>73783005</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200</v>
      </c>
      <c r="D26" s="162">
        <f>D24/D25</f>
        <v>0.6344588974</v>
      </c>
      <c r="E26" s="149" t="s">
        <v>204</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205</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206</v>
      </c>
      <c r="C29" s="144" t="s">
        <v>207</v>
      </c>
      <c r="D29" s="75">
        <f>SUM('Expenses 2023'!C7:C9)</f>
        <v>35118567</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208</v>
      </c>
      <c r="D30" s="75">
        <f>SUM('Expenses 2023'!C10:C12)</f>
        <v>10108799</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209</v>
      </c>
      <c r="D31" s="75">
        <f>sum(D29:D30)</f>
        <v>45227366</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184</v>
      </c>
      <c r="D32" s="75">
        <f>'Expenses 2023'!C40</f>
        <v>74684653</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210</v>
      </c>
      <c r="D33" s="162">
        <f>D31/D32</f>
        <v>0.6055777751</v>
      </c>
      <c r="E33" s="149" t="s">
        <v>211</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212</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213</v>
      </c>
      <c r="C36" s="144" t="s">
        <v>214</v>
      </c>
      <c r="D36" s="75">
        <f>SUM('Expenses 2023'!C10:C11)</f>
        <v>6878024</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207</v>
      </c>
      <c r="D37" s="75">
        <f>SUM('Expenses 2023'!C7:C9)</f>
        <v>35118567</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212</v>
      </c>
      <c r="D38" s="162">
        <f>D36/D37</f>
        <v>0.1958514993</v>
      </c>
      <c r="E38" s="149" t="s">
        <v>215</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216</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217</v>
      </c>
      <c r="C41" s="147" t="s">
        <v>244</v>
      </c>
      <c r="D41" s="75">
        <f>'Expenses 2023'!D40</f>
        <v>69020729</v>
      </c>
      <c r="E41" s="164">
        <f t="shared" ref="E41:E44" si="1">D41/$D$44</f>
        <v>0.9241621435</v>
      </c>
      <c r="F41" s="43"/>
      <c r="G41" s="43"/>
      <c r="H41" s="43"/>
      <c r="I41" s="43"/>
      <c r="J41" s="43"/>
      <c r="K41" s="43"/>
      <c r="L41" s="43"/>
      <c r="M41" s="43"/>
      <c r="N41" s="43"/>
      <c r="O41" s="43"/>
      <c r="P41" s="43"/>
      <c r="Q41" s="43"/>
      <c r="R41" s="43"/>
      <c r="S41" s="43"/>
      <c r="T41" s="43"/>
      <c r="U41" s="43"/>
      <c r="V41" s="43"/>
      <c r="W41" s="43"/>
      <c r="X41" s="43"/>
      <c r="Y41" s="43"/>
    </row>
    <row r="42">
      <c r="A42" s="138"/>
      <c r="B42" s="49"/>
      <c r="C42" s="147" t="s">
        <v>219</v>
      </c>
      <c r="D42" s="145">
        <f>'Expenses 2023'!E40</f>
        <v>5335417</v>
      </c>
      <c r="E42" s="164">
        <f t="shared" si="1"/>
        <v>0.07143926879</v>
      </c>
      <c r="F42" s="43"/>
      <c r="G42" s="43"/>
      <c r="H42" s="43"/>
      <c r="I42" s="43"/>
      <c r="J42" s="43"/>
      <c r="K42" s="43"/>
      <c r="L42" s="43"/>
      <c r="M42" s="43"/>
      <c r="N42" s="43"/>
      <c r="O42" s="43"/>
      <c r="P42" s="43"/>
      <c r="Q42" s="43"/>
      <c r="R42" s="43"/>
      <c r="S42" s="43"/>
      <c r="T42" s="43"/>
      <c r="U42" s="43"/>
      <c r="V42" s="43"/>
      <c r="W42" s="43"/>
      <c r="X42" s="43"/>
      <c r="Y42" s="43"/>
    </row>
    <row r="43">
      <c r="A43" s="138"/>
      <c r="B43" s="49"/>
      <c r="C43" s="147" t="s">
        <v>220</v>
      </c>
      <c r="D43" s="145">
        <f>'Expenses 2023'!F40</f>
        <v>328507</v>
      </c>
      <c r="E43" s="164">
        <f t="shared" si="1"/>
        <v>0.004398587753</v>
      </c>
      <c r="F43" s="43"/>
      <c r="G43" s="43"/>
      <c r="H43" s="43"/>
      <c r="I43" s="43"/>
      <c r="J43" s="43"/>
      <c r="K43" s="43"/>
      <c r="L43" s="43"/>
      <c r="M43" s="43"/>
      <c r="N43" s="43"/>
      <c r="O43" s="43"/>
      <c r="P43" s="43"/>
      <c r="Q43" s="43"/>
      <c r="R43" s="43"/>
      <c r="S43" s="43"/>
      <c r="T43" s="43"/>
      <c r="U43" s="43"/>
      <c r="V43" s="43"/>
      <c r="W43" s="43"/>
      <c r="X43" s="43"/>
      <c r="Y43" s="43"/>
    </row>
    <row r="44">
      <c r="A44" s="138"/>
      <c r="B44" s="49"/>
      <c r="C44" s="144" t="s">
        <v>184</v>
      </c>
      <c r="D44" s="145">
        <f>sum(D41:D43)</f>
        <v>74684653</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221</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222</v>
      </c>
      <c r="C47" s="144" t="s">
        <v>223</v>
      </c>
      <c r="D47" s="145">
        <f>'Revenues 2023'!F9</f>
        <v>47675619</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224</v>
      </c>
      <c r="D48" s="145">
        <f>'Expenses 2023'!F40</f>
        <v>328507</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225</v>
      </c>
      <c r="D49" s="165">
        <f>if(D48=0, "$0",D47/D48)</f>
        <v>145.1281677</v>
      </c>
      <c r="E49" s="149" t="s">
        <v>226</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227</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228</v>
      </c>
      <c r="C52" s="144" t="s">
        <v>229</v>
      </c>
      <c r="D52" s="145">
        <f>sum('Balance Sheet 2023'!E2:E10)</f>
        <v>26736742</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230</v>
      </c>
      <c r="D53" s="145">
        <f>sum('Balance Sheet 2023'!E19:E22)</f>
        <v>18163429</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231</v>
      </c>
      <c r="D54" s="167">
        <f>D52/D53</f>
        <v>1.472009608</v>
      </c>
      <c r="E54" s="149" t="s">
        <v>232</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233</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234</v>
      </c>
      <c r="C57" s="144" t="s">
        <v>235</v>
      </c>
      <c r="D57" s="145">
        <f>sum('Balance Sheet 2023'!E25:E26)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236</v>
      </c>
      <c r="D58" s="145">
        <f>'Balance Sheet 2023'!E18</f>
        <v>53604127</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237</v>
      </c>
      <c r="D59" s="168">
        <f>D57/D58</f>
        <v>0</v>
      </c>
      <c r="E59" s="149" t="s">
        <v>238</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EASTERSEALS CHICAGO</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228413.0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4.7014683E7</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462781.0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83731.0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47705877</v>
      </c>
      <c r="G9" s="58"/>
      <c r="H9" s="58"/>
      <c r="I9" s="58"/>
      <c r="J9" s="58"/>
      <c r="K9" s="58"/>
      <c r="L9" s="58"/>
      <c r="M9" s="58"/>
      <c r="N9" s="58"/>
      <c r="O9" s="58"/>
      <c r="P9" s="58"/>
      <c r="Q9" s="58"/>
      <c r="R9" s="58"/>
      <c r="S9" s="58"/>
      <c r="T9" s="58"/>
      <c r="U9" s="58"/>
      <c r="V9" s="58"/>
      <c r="W9" s="58"/>
      <c r="X9" s="58"/>
      <c r="Y9" s="58"/>
      <c r="Z9" s="58"/>
    </row>
    <row r="10">
      <c r="A10" s="44" t="s">
        <v>62</v>
      </c>
      <c r="B10" s="59" t="s">
        <v>63</v>
      </c>
      <c r="C10" s="60" t="s">
        <v>239</v>
      </c>
      <c r="D10" s="15"/>
      <c r="E10" s="15"/>
      <c r="F10" s="48">
        <v>2.9330023E7</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240</v>
      </c>
      <c r="D11" s="61"/>
      <c r="E11" s="61"/>
      <c r="F11" s="62">
        <v>338081.0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t="s">
        <v>245</v>
      </c>
      <c r="D12" s="61"/>
      <c r="E12" s="61"/>
      <c r="F12" s="62">
        <v>9285.0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29677389</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601714.0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210420.0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210420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210420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246</v>
      </c>
      <c r="D26" s="50">
        <v>29626.0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35733.0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-6107</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-6107</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216643.0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201643.0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15000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t="s">
        <v>97</v>
      </c>
      <c r="D39" s="74"/>
      <c r="E39" s="48">
        <v>162828.0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t="s">
        <v>96</v>
      </c>
      <c r="D40" s="74"/>
      <c r="E40" s="48">
        <v>24762.0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187590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99</v>
      </c>
      <c r="D44" s="88"/>
      <c r="E44" s="88"/>
      <c r="F44" s="89">
        <f>sum(F16:F43)+F9</f>
        <v>78391883</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EASTERSEALS CHICAGO</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100</v>
      </c>
      <c r="D2" s="42" t="s">
        <v>101</v>
      </c>
      <c r="E2" s="42" t="s">
        <v>102</v>
      </c>
      <c r="F2" s="42" t="s">
        <v>103</v>
      </c>
      <c r="G2" s="43"/>
      <c r="H2" s="43"/>
      <c r="I2" s="43"/>
      <c r="J2" s="43"/>
      <c r="K2" s="43"/>
      <c r="L2" s="43"/>
      <c r="M2" s="43"/>
      <c r="N2" s="43"/>
      <c r="O2" s="43"/>
      <c r="P2" s="43"/>
      <c r="Q2" s="43"/>
      <c r="R2" s="43"/>
      <c r="S2" s="43"/>
      <c r="T2" s="43"/>
      <c r="U2" s="43"/>
      <c r="V2" s="43"/>
      <c r="W2" s="43"/>
      <c r="X2" s="43"/>
      <c r="Y2" s="43"/>
      <c r="Z2" s="43"/>
    </row>
    <row r="3">
      <c r="A3" s="80">
        <v>1.0</v>
      </c>
      <c r="B3" s="96" t="s">
        <v>104</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105</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106</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107</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108</v>
      </c>
      <c r="C7" s="98">
        <f t="shared" si="1"/>
        <v>681898</v>
      </c>
      <c r="D7" s="99">
        <v>0.0</v>
      </c>
      <c r="E7" s="99">
        <v>681898.0</v>
      </c>
      <c r="F7" s="99">
        <v>0.0</v>
      </c>
      <c r="G7" s="43"/>
      <c r="H7" s="43"/>
      <c r="I7" s="43"/>
      <c r="J7" s="43"/>
      <c r="K7" s="43"/>
      <c r="L7" s="43"/>
      <c r="M7" s="43"/>
      <c r="N7" s="43"/>
      <c r="O7" s="43"/>
      <c r="P7" s="43"/>
      <c r="Q7" s="43"/>
      <c r="R7" s="43"/>
      <c r="S7" s="43"/>
      <c r="T7" s="43"/>
      <c r="U7" s="43"/>
      <c r="V7" s="43"/>
      <c r="W7" s="43"/>
      <c r="X7" s="43"/>
      <c r="Y7" s="43"/>
      <c r="Z7" s="43"/>
    </row>
    <row r="8">
      <c r="A8" s="80">
        <v>6.0</v>
      </c>
      <c r="B8" s="96" t="s">
        <v>109</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110</v>
      </c>
      <c r="C9" s="98">
        <f t="shared" si="1"/>
        <v>38076390</v>
      </c>
      <c r="D9" s="99">
        <v>3.4803308E7</v>
      </c>
      <c r="E9" s="99">
        <v>3144055.0</v>
      </c>
      <c r="F9" s="99">
        <v>129027.0</v>
      </c>
      <c r="G9" s="43"/>
      <c r="H9" s="43"/>
      <c r="I9" s="43"/>
      <c r="J9" s="43"/>
      <c r="K9" s="43"/>
      <c r="L9" s="43"/>
      <c r="M9" s="43"/>
      <c r="N9" s="43"/>
      <c r="O9" s="43"/>
      <c r="P9" s="43"/>
      <c r="Q9" s="43"/>
      <c r="R9" s="43"/>
      <c r="S9" s="43"/>
      <c r="T9" s="43"/>
      <c r="U9" s="43"/>
      <c r="V9" s="43"/>
      <c r="W9" s="43"/>
      <c r="X9" s="43"/>
      <c r="Y9" s="43"/>
      <c r="Z9" s="43"/>
    </row>
    <row r="10">
      <c r="A10" s="80">
        <v>8.0</v>
      </c>
      <c r="B10" s="96" t="s">
        <v>111</v>
      </c>
      <c r="C10" s="98">
        <f t="shared" si="1"/>
        <v>1717005</v>
      </c>
      <c r="D10" s="99">
        <v>1564775.0</v>
      </c>
      <c r="E10" s="99">
        <v>146604.0</v>
      </c>
      <c r="F10" s="99">
        <v>5626.0</v>
      </c>
      <c r="G10" s="43"/>
      <c r="H10" s="43"/>
      <c r="I10" s="43"/>
      <c r="J10" s="43"/>
      <c r="K10" s="43"/>
      <c r="L10" s="43"/>
      <c r="M10" s="43"/>
      <c r="N10" s="43"/>
      <c r="O10" s="43"/>
      <c r="P10" s="43"/>
      <c r="Q10" s="43"/>
      <c r="R10" s="43"/>
      <c r="S10" s="43"/>
      <c r="T10" s="43"/>
      <c r="U10" s="43"/>
      <c r="V10" s="43"/>
      <c r="W10" s="43"/>
      <c r="X10" s="43"/>
      <c r="Y10" s="43"/>
      <c r="Z10" s="43"/>
    </row>
    <row r="11">
      <c r="A11" s="45">
        <v>9.0</v>
      </c>
      <c r="B11" s="46" t="s">
        <v>112</v>
      </c>
      <c r="C11" s="98">
        <f t="shared" si="1"/>
        <v>7472091</v>
      </c>
      <c r="D11" s="99">
        <v>7125250.0</v>
      </c>
      <c r="E11" s="99">
        <v>342737.0</v>
      </c>
      <c r="F11" s="99">
        <v>4104.0</v>
      </c>
      <c r="G11" s="43"/>
      <c r="H11" s="43"/>
      <c r="I11" s="43"/>
      <c r="J11" s="43"/>
      <c r="K11" s="43"/>
      <c r="L11" s="43"/>
      <c r="M11" s="43"/>
      <c r="N11" s="43"/>
      <c r="O11" s="43"/>
      <c r="P11" s="43"/>
      <c r="Q11" s="43"/>
      <c r="R11" s="43"/>
      <c r="S11" s="43"/>
      <c r="T11" s="43"/>
      <c r="U11" s="43"/>
      <c r="V11" s="43"/>
      <c r="W11" s="43"/>
      <c r="X11" s="43"/>
      <c r="Y11" s="43"/>
      <c r="Z11" s="43"/>
    </row>
    <row r="12">
      <c r="A12" s="45">
        <v>10.0</v>
      </c>
      <c r="B12" s="46" t="s">
        <v>113</v>
      </c>
      <c r="C12" s="98">
        <f t="shared" si="1"/>
        <v>3037792</v>
      </c>
      <c r="D12" s="99">
        <v>2775556.0</v>
      </c>
      <c r="E12" s="99">
        <v>252427.0</v>
      </c>
      <c r="F12" s="99">
        <v>9809.0</v>
      </c>
      <c r="G12" s="43"/>
      <c r="H12" s="43"/>
      <c r="I12" s="43"/>
      <c r="J12" s="43"/>
      <c r="K12" s="43"/>
      <c r="L12" s="43"/>
      <c r="M12" s="43"/>
      <c r="N12" s="43"/>
      <c r="O12" s="43"/>
      <c r="P12" s="43"/>
      <c r="Q12" s="43"/>
      <c r="R12" s="43"/>
      <c r="S12" s="43"/>
      <c r="T12" s="43"/>
      <c r="U12" s="43"/>
      <c r="V12" s="43"/>
      <c r="W12" s="43"/>
      <c r="X12" s="43"/>
      <c r="Y12" s="43"/>
      <c r="Z12" s="43"/>
    </row>
    <row r="13">
      <c r="A13" s="45">
        <v>11.0</v>
      </c>
      <c r="B13" s="46" t="s">
        <v>114</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115</v>
      </c>
      <c r="B14" s="46" t="s">
        <v>116</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117</v>
      </c>
      <c r="C15" s="98">
        <f t="shared" si="1"/>
        <v>96232</v>
      </c>
      <c r="D15" s="99">
        <v>86700.0</v>
      </c>
      <c r="E15" s="99">
        <v>9532.0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118</v>
      </c>
      <c r="C16" s="98">
        <f t="shared" si="1"/>
        <v>143286</v>
      </c>
      <c r="D16" s="99">
        <v>0.0</v>
      </c>
      <c r="E16" s="99">
        <v>143286.0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119</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120</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121</v>
      </c>
      <c r="C19" s="98">
        <f t="shared" si="1"/>
        <v>30231</v>
      </c>
      <c r="D19" s="99">
        <v>0.0</v>
      </c>
      <c r="E19" s="99">
        <v>30231.0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122</v>
      </c>
      <c r="C20" s="98">
        <f t="shared" si="1"/>
        <v>18907615</v>
      </c>
      <c r="D20" s="99">
        <v>1.8522679E7</v>
      </c>
      <c r="E20" s="99">
        <v>378855.0</v>
      </c>
      <c r="F20" s="99">
        <v>6081.0</v>
      </c>
      <c r="G20" s="43"/>
      <c r="H20" s="43"/>
      <c r="I20" s="43"/>
      <c r="J20" s="43"/>
      <c r="K20" s="43"/>
      <c r="L20" s="43"/>
      <c r="M20" s="43"/>
      <c r="N20" s="43"/>
      <c r="O20" s="43"/>
      <c r="P20" s="43"/>
      <c r="Q20" s="43"/>
      <c r="R20" s="43"/>
      <c r="S20" s="43"/>
      <c r="T20" s="43"/>
      <c r="U20" s="43"/>
      <c r="V20" s="43"/>
      <c r="W20" s="43"/>
      <c r="X20" s="43"/>
      <c r="Y20" s="43"/>
      <c r="Z20" s="43"/>
    </row>
    <row r="21">
      <c r="A21" s="45">
        <v>12.0</v>
      </c>
      <c r="B21" s="46" t="s">
        <v>123</v>
      </c>
      <c r="C21" s="98">
        <f t="shared" si="1"/>
        <v>84306</v>
      </c>
      <c r="D21" s="99">
        <v>71303.0</v>
      </c>
      <c r="E21" s="99">
        <v>12117.0</v>
      </c>
      <c r="F21" s="99">
        <v>886.0</v>
      </c>
      <c r="G21" s="43"/>
      <c r="H21" s="43"/>
      <c r="I21" s="43"/>
      <c r="J21" s="43"/>
      <c r="K21" s="43"/>
      <c r="L21" s="43"/>
      <c r="M21" s="43"/>
      <c r="N21" s="43"/>
      <c r="O21" s="43"/>
      <c r="P21" s="43"/>
      <c r="Q21" s="43"/>
      <c r="R21" s="43"/>
      <c r="S21" s="43"/>
      <c r="T21" s="43"/>
      <c r="U21" s="43"/>
      <c r="V21" s="43"/>
      <c r="W21" s="43"/>
      <c r="X21" s="43"/>
      <c r="Y21" s="43"/>
      <c r="Z21" s="43"/>
    </row>
    <row r="22">
      <c r="A22" s="45">
        <v>13.0</v>
      </c>
      <c r="B22" s="46" t="s">
        <v>124</v>
      </c>
      <c r="C22" s="98">
        <f t="shared" si="1"/>
        <v>889818</v>
      </c>
      <c r="D22" s="99">
        <v>840572.0</v>
      </c>
      <c r="E22" s="99">
        <v>48796.0</v>
      </c>
      <c r="F22" s="99">
        <v>450.0</v>
      </c>
      <c r="G22" s="43"/>
      <c r="H22" s="43"/>
      <c r="I22" s="43"/>
      <c r="J22" s="43"/>
      <c r="K22" s="43"/>
      <c r="L22" s="43"/>
      <c r="M22" s="43"/>
      <c r="N22" s="43"/>
      <c r="O22" s="43"/>
      <c r="P22" s="43"/>
      <c r="Q22" s="43"/>
      <c r="R22" s="43"/>
      <c r="S22" s="43"/>
      <c r="T22" s="43"/>
      <c r="U22" s="43"/>
      <c r="V22" s="43"/>
      <c r="W22" s="43"/>
      <c r="X22" s="43"/>
      <c r="Y22" s="43"/>
      <c r="Z22" s="43"/>
    </row>
    <row r="23">
      <c r="A23" s="45">
        <v>14.0</v>
      </c>
      <c r="B23" s="46" t="s">
        <v>125</v>
      </c>
      <c r="C23" s="98">
        <f t="shared" si="1"/>
        <v>1057983</v>
      </c>
      <c r="D23" s="99">
        <v>937050.0</v>
      </c>
      <c r="E23" s="99">
        <v>111545.0</v>
      </c>
      <c r="F23" s="99">
        <v>9388.0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126</v>
      </c>
      <c r="C25" s="98">
        <f t="shared" si="1"/>
        <v>3156567</v>
      </c>
      <c r="D25" s="99">
        <v>3001161.0</v>
      </c>
      <c r="E25" s="99">
        <v>155406.0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127</v>
      </c>
      <c r="C26" s="98">
        <f t="shared" si="1"/>
        <v>184999</v>
      </c>
      <c r="D26" s="99">
        <v>171668.0</v>
      </c>
      <c r="E26" s="99">
        <v>11840.0</v>
      </c>
      <c r="F26" s="99">
        <v>1491.0</v>
      </c>
      <c r="G26" s="43"/>
      <c r="H26" s="43"/>
      <c r="I26" s="43"/>
      <c r="J26" s="43"/>
      <c r="K26" s="43"/>
      <c r="L26" s="43"/>
      <c r="M26" s="43"/>
      <c r="N26" s="43"/>
      <c r="O26" s="43"/>
      <c r="P26" s="43"/>
      <c r="Q26" s="43"/>
      <c r="R26" s="43"/>
      <c r="S26" s="43"/>
      <c r="T26" s="43"/>
      <c r="U26" s="43"/>
      <c r="V26" s="43"/>
      <c r="W26" s="43"/>
      <c r="X26" s="43"/>
      <c r="Y26" s="43"/>
      <c r="Z26" s="43"/>
    </row>
    <row r="27">
      <c r="A27" s="80">
        <v>18.0</v>
      </c>
      <c r="B27" s="96" t="s">
        <v>128</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129</v>
      </c>
      <c r="C28" s="98">
        <f t="shared" si="1"/>
        <v>536676</v>
      </c>
      <c r="D28" s="99">
        <v>467492.0</v>
      </c>
      <c r="E28" s="99">
        <v>68141.0</v>
      </c>
      <c r="F28" s="99">
        <v>1043.0</v>
      </c>
      <c r="G28" s="43"/>
      <c r="H28" s="43"/>
      <c r="I28" s="43"/>
      <c r="J28" s="43"/>
      <c r="K28" s="43"/>
      <c r="L28" s="43"/>
      <c r="M28" s="43"/>
      <c r="N28" s="43"/>
      <c r="O28" s="43"/>
      <c r="P28" s="43"/>
      <c r="Q28" s="43"/>
      <c r="R28" s="43"/>
      <c r="S28" s="43"/>
      <c r="T28" s="43"/>
      <c r="U28" s="43"/>
      <c r="V28" s="43"/>
      <c r="W28" s="43"/>
      <c r="X28" s="43"/>
      <c r="Y28" s="43"/>
      <c r="Z28" s="43"/>
    </row>
    <row r="29">
      <c r="A29" s="45">
        <v>20.0</v>
      </c>
      <c r="B29" s="46" t="s">
        <v>130</v>
      </c>
      <c r="C29" s="98">
        <f t="shared" si="1"/>
        <v>297142</v>
      </c>
      <c r="D29" s="99">
        <v>297142.0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131</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132</v>
      </c>
      <c r="C31" s="98">
        <f t="shared" si="1"/>
        <v>1156846</v>
      </c>
      <c r="D31" s="99">
        <v>1059930.0</v>
      </c>
      <c r="E31" s="99">
        <v>95625.0</v>
      </c>
      <c r="F31" s="99">
        <v>1291.0</v>
      </c>
      <c r="G31" s="43"/>
      <c r="H31" s="43"/>
      <c r="I31" s="43"/>
      <c r="J31" s="43"/>
      <c r="K31" s="43"/>
      <c r="L31" s="43"/>
      <c r="M31" s="43"/>
      <c r="N31" s="43"/>
      <c r="O31" s="43"/>
      <c r="P31" s="43"/>
      <c r="Q31" s="43"/>
      <c r="R31" s="43"/>
      <c r="S31" s="43"/>
      <c r="T31" s="43"/>
      <c r="U31" s="43"/>
      <c r="V31" s="43"/>
      <c r="W31" s="43"/>
      <c r="X31" s="43"/>
      <c r="Y31" s="43"/>
      <c r="Z31" s="43"/>
    </row>
    <row r="32">
      <c r="A32" s="45">
        <v>23.0</v>
      </c>
      <c r="B32" s="46" t="s">
        <v>133</v>
      </c>
      <c r="C32" s="98">
        <f t="shared" si="1"/>
        <v>403872</v>
      </c>
      <c r="D32" s="99">
        <v>379638.0</v>
      </c>
      <c r="E32" s="99">
        <v>24234.0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134</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115</v>
      </c>
      <c r="B34" s="46" t="s">
        <v>136</v>
      </c>
      <c r="C34" s="98">
        <f t="shared" si="1"/>
        <v>764427</v>
      </c>
      <c r="D34" s="99">
        <v>764427.0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242</v>
      </c>
      <c r="C35" s="98">
        <f t="shared" si="1"/>
        <v>597832</v>
      </c>
      <c r="D35" s="99">
        <v>597832.0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247</v>
      </c>
      <c r="C36" s="98">
        <f t="shared" si="1"/>
        <v>153663</v>
      </c>
      <c r="D36" s="99">
        <v>0.0</v>
      </c>
      <c r="E36" s="99">
        <v>153663.0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248</v>
      </c>
      <c r="C37" s="98">
        <f t="shared" si="1"/>
        <v>64994</v>
      </c>
      <c r="D37" s="99">
        <v>53138.0</v>
      </c>
      <c r="E37" s="99">
        <v>10607.0</v>
      </c>
      <c r="F37" s="99">
        <v>1249.0</v>
      </c>
      <c r="G37" s="43"/>
      <c r="H37" s="43"/>
      <c r="I37" s="43"/>
      <c r="J37" s="43"/>
      <c r="K37" s="43"/>
      <c r="L37" s="43"/>
      <c r="M37" s="43"/>
      <c r="N37" s="43"/>
      <c r="O37" s="43"/>
      <c r="P37" s="43"/>
      <c r="Q37" s="43"/>
      <c r="R37" s="43"/>
      <c r="S37" s="43"/>
      <c r="T37" s="43"/>
      <c r="U37" s="43"/>
      <c r="V37" s="43"/>
      <c r="W37" s="43"/>
      <c r="X37" s="43"/>
      <c r="Y37" s="43"/>
      <c r="Z37" s="43"/>
    </row>
    <row r="38">
      <c r="A38" s="45" t="s">
        <v>54</v>
      </c>
      <c r="B38" s="46" t="s">
        <v>139</v>
      </c>
      <c r="C38" s="98">
        <f t="shared" si="1"/>
        <v>86802</v>
      </c>
      <c r="D38" s="99">
        <v>16081.0</v>
      </c>
      <c r="E38" s="99">
        <v>65745.0</v>
      </c>
      <c r="F38" s="99">
        <v>4976.0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140</v>
      </c>
      <c r="C40" s="103">
        <f t="shared" ref="C40:F40" si="2">sum(C3:C39)</f>
        <v>79598467</v>
      </c>
      <c r="D40" s="103">
        <f t="shared" si="2"/>
        <v>73535702</v>
      </c>
      <c r="E40" s="103">
        <f t="shared" si="2"/>
        <v>5887344</v>
      </c>
      <c r="F40" s="103">
        <f t="shared" si="2"/>
        <v>175421</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EASTERSEALS CHICAGO</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141</v>
      </c>
      <c r="B2" s="45">
        <v>1.0</v>
      </c>
      <c r="C2" s="46" t="s">
        <v>142</v>
      </c>
      <c r="D2" s="110"/>
      <c r="E2" s="111">
        <v>0.0</v>
      </c>
      <c r="F2" s="43"/>
      <c r="G2" s="43"/>
      <c r="H2" s="43"/>
      <c r="I2" s="43"/>
      <c r="J2" s="43"/>
      <c r="K2" s="43"/>
      <c r="L2" s="43"/>
      <c r="M2" s="43"/>
      <c r="N2" s="43"/>
      <c r="O2" s="43"/>
      <c r="P2" s="43"/>
      <c r="Q2" s="43"/>
      <c r="R2" s="43"/>
      <c r="S2" s="43"/>
      <c r="T2" s="43"/>
      <c r="U2" s="43"/>
      <c r="V2" s="43"/>
      <c r="W2" s="43"/>
      <c r="X2" s="43"/>
      <c r="Y2" s="43"/>
      <c r="Z2" s="43"/>
    </row>
    <row r="3">
      <c r="A3" s="49"/>
      <c r="B3" s="45">
        <v>2.0</v>
      </c>
      <c r="C3" s="46" t="s">
        <v>143</v>
      </c>
      <c r="D3" s="112"/>
      <c r="E3" s="111">
        <v>6654999.0</v>
      </c>
      <c r="F3" s="43"/>
      <c r="G3" s="43"/>
      <c r="H3" s="43"/>
      <c r="I3" s="43"/>
      <c r="J3" s="43"/>
      <c r="K3" s="43"/>
      <c r="L3" s="43"/>
      <c r="M3" s="43"/>
      <c r="N3" s="43"/>
      <c r="O3" s="43"/>
      <c r="P3" s="43"/>
      <c r="Q3" s="43"/>
      <c r="R3" s="43"/>
      <c r="S3" s="43"/>
      <c r="T3" s="43"/>
      <c r="U3" s="43"/>
      <c r="V3" s="43"/>
      <c r="W3" s="43"/>
      <c r="X3" s="43"/>
      <c r="Y3" s="43"/>
      <c r="Z3" s="43"/>
    </row>
    <row r="4">
      <c r="A4" s="49"/>
      <c r="B4" s="45">
        <v>3.0</v>
      </c>
      <c r="C4" s="46" t="s">
        <v>144</v>
      </c>
      <c r="D4" s="110"/>
      <c r="E4" s="111">
        <v>299201.0</v>
      </c>
      <c r="F4" s="43"/>
      <c r="G4" s="43"/>
      <c r="H4" s="43"/>
      <c r="I4" s="43"/>
      <c r="J4" s="43"/>
      <c r="K4" s="43"/>
      <c r="L4" s="43"/>
      <c r="M4" s="43"/>
      <c r="N4" s="43"/>
      <c r="O4" s="43"/>
      <c r="P4" s="43"/>
      <c r="Q4" s="43"/>
      <c r="R4" s="43"/>
      <c r="S4" s="43"/>
      <c r="T4" s="43"/>
      <c r="U4" s="43"/>
      <c r="V4" s="43"/>
      <c r="W4" s="43"/>
      <c r="X4" s="43"/>
      <c r="Y4" s="43"/>
      <c r="Z4" s="43"/>
    </row>
    <row r="5">
      <c r="A5" s="49"/>
      <c r="B5" s="45">
        <v>4.0</v>
      </c>
      <c r="C5" s="46" t="s">
        <v>145</v>
      </c>
      <c r="D5" s="112"/>
      <c r="E5" s="111">
        <v>1.0636667E7</v>
      </c>
      <c r="F5" s="43"/>
      <c r="G5" s="43"/>
      <c r="H5" s="43"/>
      <c r="I5" s="43"/>
      <c r="J5" s="43"/>
      <c r="K5" s="43"/>
      <c r="L5" s="43"/>
      <c r="M5" s="43"/>
      <c r="N5" s="43"/>
      <c r="O5" s="43"/>
      <c r="P5" s="43"/>
      <c r="Q5" s="43"/>
      <c r="R5" s="43"/>
      <c r="S5" s="43"/>
      <c r="T5" s="43"/>
      <c r="U5" s="43"/>
      <c r="V5" s="43"/>
      <c r="W5" s="43"/>
      <c r="X5" s="43"/>
      <c r="Y5" s="43"/>
      <c r="Z5" s="43"/>
    </row>
    <row r="6">
      <c r="A6" s="49"/>
      <c r="B6" s="45">
        <v>5.0</v>
      </c>
      <c r="C6" s="51" t="s">
        <v>146</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147</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148</v>
      </c>
      <c r="D8" s="112"/>
      <c r="E8" s="111">
        <v>8068800.0</v>
      </c>
      <c r="F8" s="43"/>
      <c r="G8" s="43"/>
      <c r="H8" s="43"/>
      <c r="I8" s="43"/>
      <c r="J8" s="43"/>
      <c r="K8" s="43"/>
      <c r="L8" s="43"/>
      <c r="M8" s="43"/>
      <c r="N8" s="43"/>
      <c r="O8" s="43"/>
      <c r="P8" s="43"/>
      <c r="Q8" s="43"/>
      <c r="R8" s="43"/>
      <c r="S8" s="43"/>
      <c r="T8" s="43"/>
      <c r="U8" s="43"/>
      <c r="V8" s="43"/>
      <c r="W8" s="43"/>
      <c r="X8" s="43"/>
      <c r="Y8" s="43"/>
      <c r="Z8" s="43"/>
    </row>
    <row r="9">
      <c r="A9" s="49"/>
      <c r="B9" s="45">
        <v>8.0</v>
      </c>
      <c r="C9" s="46" t="s">
        <v>149</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150</v>
      </c>
      <c r="D10" s="110"/>
      <c r="E10" s="111">
        <v>725242.0</v>
      </c>
      <c r="F10" s="43"/>
      <c r="G10" s="43"/>
      <c r="H10" s="43"/>
      <c r="I10" s="43"/>
      <c r="J10" s="43"/>
      <c r="K10" s="43"/>
      <c r="L10" s="43"/>
      <c r="M10" s="43"/>
      <c r="N10" s="43"/>
      <c r="O10" s="43"/>
      <c r="P10" s="43"/>
      <c r="Q10" s="43"/>
      <c r="R10" s="43"/>
      <c r="S10" s="43"/>
      <c r="T10" s="43"/>
      <c r="U10" s="43"/>
      <c r="V10" s="43"/>
      <c r="W10" s="43"/>
      <c r="X10" s="43"/>
      <c r="Y10" s="43"/>
      <c r="Z10" s="43"/>
    </row>
    <row r="11">
      <c r="A11" s="49"/>
      <c r="B11" s="45" t="s">
        <v>151</v>
      </c>
      <c r="C11" s="46" t="s">
        <v>152</v>
      </c>
      <c r="D11" s="111">
        <v>1.4474928E7</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153</v>
      </c>
      <c r="C12" s="46" t="s">
        <v>154</v>
      </c>
      <c r="D12" s="111">
        <v>5251158.0</v>
      </c>
      <c r="E12" s="108">
        <f>D11-D12</f>
        <v>9223770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155</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156</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157</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158</v>
      </c>
      <c r="D16" s="112"/>
      <c r="E16" s="111">
        <v>1597533.0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159</v>
      </c>
      <c r="D17" s="112"/>
      <c r="E17" s="111">
        <v>1.6653609E7</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160</v>
      </c>
      <c r="D18" s="113"/>
      <c r="E18" s="114">
        <f>sum(E2:E17)</f>
        <v>53859821</v>
      </c>
      <c r="F18" s="43"/>
      <c r="G18" s="43"/>
      <c r="H18" s="43"/>
      <c r="I18" s="43"/>
      <c r="J18" s="43"/>
      <c r="K18" s="43"/>
      <c r="L18" s="43"/>
      <c r="M18" s="43"/>
      <c r="N18" s="43"/>
      <c r="O18" s="43"/>
      <c r="P18" s="43"/>
      <c r="Q18" s="43"/>
      <c r="R18" s="43"/>
      <c r="S18" s="43"/>
      <c r="T18" s="43"/>
      <c r="U18" s="43"/>
      <c r="V18" s="43"/>
      <c r="W18" s="43"/>
      <c r="X18" s="43"/>
      <c r="Y18" s="43"/>
      <c r="Z18" s="43"/>
    </row>
    <row r="19">
      <c r="A19" s="44" t="s">
        <v>161</v>
      </c>
      <c r="B19" s="115">
        <v>17.0</v>
      </c>
      <c r="C19" s="116" t="s">
        <v>162</v>
      </c>
      <c r="D19" s="117"/>
      <c r="E19" s="111">
        <v>7279370.0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163</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164</v>
      </c>
      <c r="D21" s="117"/>
      <c r="E21" s="111">
        <v>2439243.0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165</v>
      </c>
      <c r="D22" s="117"/>
      <c r="E22" s="111">
        <v>8253704.0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166</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167</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168</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169</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170</v>
      </c>
      <c r="D27" s="117"/>
      <c r="E27" s="118">
        <v>1630342.0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171</v>
      </c>
      <c r="D28" s="125"/>
      <c r="E28" s="126">
        <f>sum(E19:E27)</f>
        <v>19602659</v>
      </c>
      <c r="F28" s="43"/>
      <c r="G28" s="43"/>
      <c r="H28" s="43"/>
      <c r="I28" s="43"/>
      <c r="J28" s="43"/>
      <c r="K28" s="43"/>
      <c r="L28" s="43"/>
      <c r="M28" s="43"/>
      <c r="N28" s="43"/>
      <c r="O28" s="43"/>
      <c r="P28" s="43"/>
      <c r="Q28" s="43"/>
      <c r="R28" s="43"/>
      <c r="S28" s="43"/>
      <c r="T28" s="43"/>
      <c r="U28" s="43"/>
      <c r="V28" s="43"/>
      <c r="W28" s="43"/>
      <c r="X28" s="43"/>
      <c r="Y28" s="43"/>
      <c r="Z28" s="43"/>
    </row>
    <row r="29">
      <c r="A29" s="65" t="s">
        <v>172</v>
      </c>
      <c r="B29" s="127"/>
      <c r="C29" s="128" t="s">
        <v>173</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174</v>
      </c>
      <c r="D30" s="117"/>
      <c r="E30" s="111">
        <v>3.2063221E7</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175</v>
      </c>
      <c r="D31" s="117"/>
      <c r="E31" s="111">
        <v>2193941.0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176</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177</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178</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179</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180</v>
      </c>
      <c r="D36" s="131"/>
      <c r="E36" s="126">
        <f>sum(E30:E35)</f>
        <v>34257162</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181</v>
      </c>
      <c r="D37" s="135"/>
      <c r="E37" s="136">
        <f>E36+E28</f>
        <v>53859821</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EASTERSEALS CHICAGO</v>
      </c>
      <c r="B1" s="2">
        <f>'Revenues 2024'!C1</f>
        <v>2024</v>
      </c>
      <c r="C1" s="175"/>
      <c r="D1" s="138"/>
      <c r="E1" s="139"/>
      <c r="F1" s="43"/>
      <c r="G1" s="43"/>
      <c r="H1" s="43"/>
      <c r="I1" s="43"/>
      <c r="J1" s="43"/>
      <c r="K1" s="43"/>
      <c r="L1" s="43"/>
      <c r="M1" s="43"/>
      <c r="N1" s="43"/>
      <c r="O1" s="43"/>
      <c r="P1" s="43"/>
      <c r="Q1" s="43"/>
      <c r="R1" s="43"/>
      <c r="S1" s="43"/>
      <c r="T1" s="43"/>
      <c r="U1" s="43"/>
      <c r="V1" s="43"/>
      <c r="W1" s="43"/>
      <c r="X1" s="43"/>
      <c r="Y1" s="43"/>
    </row>
    <row r="2">
      <c r="A2" s="140" t="s">
        <v>182</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183</v>
      </c>
      <c r="C3" s="144" t="s">
        <v>184</v>
      </c>
      <c r="D3" s="145">
        <f>'Expenses 2024'!C40</f>
        <v>79598467</v>
      </c>
      <c r="E3" s="146"/>
      <c r="F3" s="43"/>
      <c r="G3" s="43"/>
      <c r="H3" s="43"/>
      <c r="I3" s="43"/>
      <c r="J3" s="43"/>
      <c r="K3" s="43"/>
      <c r="L3" s="43"/>
      <c r="M3" s="43"/>
      <c r="N3" s="43"/>
      <c r="O3" s="43"/>
      <c r="P3" s="43"/>
      <c r="Q3" s="43"/>
      <c r="R3" s="43"/>
      <c r="S3" s="43"/>
      <c r="T3" s="43"/>
      <c r="U3" s="43"/>
      <c r="V3" s="43"/>
      <c r="W3" s="43"/>
      <c r="X3" s="43"/>
      <c r="Y3" s="43"/>
    </row>
    <row r="4">
      <c r="A4" s="138"/>
      <c r="B4" s="49"/>
      <c r="C4" s="144" t="s">
        <v>185</v>
      </c>
      <c r="D4" s="145">
        <f>'Expenses 2024'!C31</f>
        <v>1156846</v>
      </c>
      <c r="E4" s="146"/>
      <c r="F4" s="43"/>
      <c r="G4" s="43"/>
      <c r="H4" s="43"/>
      <c r="I4" s="43"/>
      <c r="J4" s="43"/>
      <c r="K4" s="43"/>
      <c r="L4" s="43"/>
      <c r="M4" s="43"/>
      <c r="N4" s="43"/>
      <c r="O4" s="43"/>
      <c r="P4" s="43"/>
      <c r="Q4" s="43"/>
      <c r="R4" s="43"/>
      <c r="S4" s="43"/>
      <c r="T4" s="43"/>
      <c r="U4" s="43"/>
      <c r="V4" s="43"/>
      <c r="W4" s="43"/>
      <c r="X4" s="43"/>
      <c r="Y4" s="43"/>
    </row>
    <row r="5">
      <c r="A5" s="138"/>
      <c r="B5" s="49"/>
      <c r="C5" s="144" t="s">
        <v>186</v>
      </c>
      <c r="D5" s="145">
        <f>D3-D4</f>
        <v>78441621</v>
      </c>
      <c r="E5" s="146"/>
      <c r="F5" s="43"/>
      <c r="G5" s="43"/>
      <c r="H5" s="43"/>
      <c r="I5" s="43"/>
      <c r="J5" s="43"/>
      <c r="K5" s="43"/>
      <c r="L5" s="43"/>
      <c r="M5" s="43"/>
      <c r="N5" s="43"/>
      <c r="O5" s="43"/>
      <c r="P5" s="43"/>
      <c r="Q5" s="43"/>
      <c r="R5" s="43"/>
      <c r="S5" s="43"/>
      <c r="T5" s="43"/>
      <c r="U5" s="43"/>
      <c r="V5" s="43"/>
      <c r="W5" s="43"/>
      <c r="X5" s="43"/>
      <c r="Y5" s="43"/>
    </row>
    <row r="6">
      <c r="A6" s="138"/>
      <c r="B6" s="49"/>
      <c r="C6" s="144" t="s">
        <v>187</v>
      </c>
      <c r="D6" s="145">
        <f>D5/12</f>
        <v>6536801.75</v>
      </c>
      <c r="E6" s="146"/>
      <c r="F6" s="43"/>
      <c r="G6" s="43"/>
      <c r="H6" s="43"/>
      <c r="I6" s="43"/>
      <c r="J6" s="43"/>
      <c r="K6" s="43"/>
      <c r="L6" s="43"/>
      <c r="M6" s="43"/>
      <c r="N6" s="43"/>
      <c r="O6" s="43"/>
      <c r="P6" s="43"/>
      <c r="Q6" s="43"/>
      <c r="R6" s="43"/>
      <c r="S6" s="43"/>
      <c r="T6" s="43"/>
      <c r="U6" s="43"/>
      <c r="V6" s="43"/>
      <c r="W6" s="43"/>
      <c r="X6" s="43"/>
      <c r="Y6" s="43"/>
    </row>
    <row r="7">
      <c r="A7" s="138"/>
      <c r="B7" s="49"/>
      <c r="C7" s="144" t="s">
        <v>188</v>
      </c>
      <c r="D7" s="75">
        <f>'Balance Sheet 2024'!E2+'Balance Sheet 2024'!E3</f>
        <v>6654999</v>
      </c>
      <c r="E7" s="146"/>
      <c r="F7" s="43"/>
      <c r="G7" s="43"/>
      <c r="H7" s="43"/>
      <c r="I7" s="43"/>
      <c r="J7" s="43"/>
      <c r="K7" s="43"/>
      <c r="L7" s="43"/>
      <c r="M7" s="43"/>
      <c r="N7" s="43"/>
      <c r="O7" s="43"/>
      <c r="P7" s="43"/>
      <c r="Q7" s="43"/>
      <c r="R7" s="43"/>
      <c r="S7" s="43"/>
      <c r="T7" s="43"/>
      <c r="U7" s="43"/>
      <c r="V7" s="43"/>
      <c r="W7" s="43"/>
      <c r="X7" s="43"/>
      <c r="Y7" s="43"/>
    </row>
    <row r="8">
      <c r="A8" s="138"/>
      <c r="B8" s="49"/>
      <c r="C8" s="147" t="s">
        <v>182</v>
      </c>
      <c r="D8" s="148">
        <f>D7/D6</f>
        <v>1.018081817</v>
      </c>
      <c r="E8" s="149" t="s">
        <v>189</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190</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191</v>
      </c>
      <c r="C11" s="144" t="s">
        <v>192</v>
      </c>
      <c r="D11" s="75">
        <f>'Balance Sheet 2024'!E30</f>
        <v>32063221</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193</v>
      </c>
      <c r="D12" s="75">
        <f>'Expenses 2024'!C40</f>
        <v>79598467</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194</v>
      </c>
      <c r="D13" s="145">
        <f>D12/12</f>
        <v>6633205.583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190</v>
      </c>
      <c r="D14" s="148">
        <f>D11/D13</f>
        <v>4.833744499</v>
      </c>
      <c r="E14" s="149" t="s">
        <v>189</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195</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196</v>
      </c>
      <c r="C17" s="144" t="s">
        <v>197</v>
      </c>
      <c r="D17" s="75">
        <f>sum('Balance Sheet 2024'!E13:E15)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193</v>
      </c>
      <c r="D18" s="75">
        <f>'Expenses 2024'!C40</f>
        <v>79598467</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194</v>
      </c>
      <c r="D19" s="145">
        <f>D18/12</f>
        <v>6633205.583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198</v>
      </c>
      <c r="D20" s="148">
        <f>D17/D19</f>
        <v>0</v>
      </c>
      <c r="E20" s="149" t="s">
        <v>189</v>
      </c>
      <c r="F20" s="43"/>
      <c r="G20" s="43"/>
      <c r="H20" s="43"/>
      <c r="I20" s="43"/>
      <c r="J20" s="43"/>
      <c r="K20" s="43"/>
      <c r="L20" s="43"/>
      <c r="M20" s="43"/>
      <c r="N20" s="43"/>
      <c r="O20" s="43"/>
      <c r="P20" s="43"/>
      <c r="Q20" s="43"/>
      <c r="R20" s="43"/>
      <c r="S20" s="43"/>
      <c r="T20" s="43"/>
      <c r="U20" s="43"/>
      <c r="V20" s="43"/>
      <c r="W20" s="43"/>
      <c r="X20" s="43"/>
      <c r="Y20" s="43"/>
    </row>
    <row r="21">
      <c r="A21" s="138"/>
      <c r="B21" s="49"/>
      <c r="C21" s="153" t="s">
        <v>199</v>
      </c>
      <c r="D21" s="154">
        <f>D20+D8</f>
        <v>1.018081817</v>
      </c>
      <c r="E21" s="155" t="s">
        <v>189</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200</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201</v>
      </c>
      <c r="C24" s="159"/>
      <c r="D24" s="160">
        <f>max('Revenues 2024'!E2:E7,'Revenues 2024'!F10:F15)</f>
        <v>47014683</v>
      </c>
      <c r="E24" s="161" t="s">
        <v>202</v>
      </c>
      <c r="F24" s="43"/>
      <c r="G24" s="43"/>
      <c r="H24" s="43"/>
      <c r="I24" s="43"/>
      <c r="J24" s="43"/>
      <c r="K24" s="43"/>
      <c r="L24" s="43"/>
      <c r="M24" s="43"/>
      <c r="N24" s="43"/>
      <c r="O24" s="43"/>
      <c r="P24" s="43"/>
      <c r="Q24" s="43"/>
      <c r="R24" s="43"/>
      <c r="S24" s="43"/>
      <c r="T24" s="43"/>
      <c r="U24" s="43"/>
      <c r="V24" s="43"/>
      <c r="W24" s="43"/>
      <c r="X24" s="43"/>
      <c r="Y24" s="43"/>
    </row>
    <row r="25">
      <c r="A25" s="138"/>
      <c r="B25" s="49"/>
      <c r="C25" s="144" t="s">
        <v>203</v>
      </c>
      <c r="D25" s="145">
        <f>'Revenues 2024'!F44</f>
        <v>78391883</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200</v>
      </c>
      <c r="D26" s="162">
        <f>D24/D25</f>
        <v>0.599739172</v>
      </c>
      <c r="E26" s="149" t="s">
        <v>204</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205</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206</v>
      </c>
      <c r="C29" s="144" t="s">
        <v>207</v>
      </c>
      <c r="D29" s="75">
        <f>SUM('Expenses 2024'!C7:C9)</f>
        <v>38758288</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208</v>
      </c>
      <c r="D30" s="75">
        <f>SUM('Expenses 2024'!C10:C12)</f>
        <v>12226888</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209</v>
      </c>
      <c r="D31" s="75">
        <f>sum(D29:D30)</f>
        <v>50985176</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184</v>
      </c>
      <c r="D32" s="75">
        <f>'Expenses 2024'!C40</f>
        <v>79598467</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210</v>
      </c>
      <c r="D33" s="162">
        <f>D31/D32</f>
        <v>0.6405296223</v>
      </c>
      <c r="E33" s="149" t="s">
        <v>211</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212</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213</v>
      </c>
      <c r="C36" s="144" t="s">
        <v>214</v>
      </c>
      <c r="D36" s="75">
        <f>SUM('Expenses 2024'!C10:C11)</f>
        <v>9189096</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207</v>
      </c>
      <c r="D37" s="75">
        <f>SUM('Expenses 2024'!C7:C9)</f>
        <v>38758288</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212</v>
      </c>
      <c r="D38" s="162">
        <f>D36/D37</f>
        <v>0.2370872522</v>
      </c>
      <c r="E38" s="149" t="s">
        <v>215</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216</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217</v>
      </c>
      <c r="C41" s="147" t="s">
        <v>249</v>
      </c>
      <c r="D41" s="75">
        <f>'Expenses 2024'!D40</f>
        <v>73535702</v>
      </c>
      <c r="E41" s="164">
        <f t="shared" ref="E41:E44" si="1">D41/$D$44</f>
        <v>0.9238331437</v>
      </c>
      <c r="F41" s="43"/>
      <c r="G41" s="43"/>
      <c r="H41" s="43"/>
      <c r="I41" s="43"/>
      <c r="J41" s="43"/>
      <c r="K41" s="43"/>
      <c r="L41" s="43"/>
      <c r="M41" s="43"/>
      <c r="N41" s="43"/>
      <c r="O41" s="43"/>
      <c r="P41" s="43"/>
      <c r="Q41" s="43"/>
      <c r="R41" s="43"/>
      <c r="S41" s="43"/>
      <c r="T41" s="43"/>
      <c r="U41" s="43"/>
      <c r="V41" s="43"/>
      <c r="W41" s="43"/>
      <c r="X41" s="43"/>
      <c r="Y41" s="43"/>
    </row>
    <row r="42">
      <c r="A42" s="138"/>
      <c r="B42" s="49"/>
      <c r="C42" s="147" t="s">
        <v>219</v>
      </c>
      <c r="D42" s="145">
        <f>'Expenses 2024'!E40</f>
        <v>5887344</v>
      </c>
      <c r="E42" s="164">
        <f t="shared" si="1"/>
        <v>0.07396303248</v>
      </c>
      <c r="F42" s="43"/>
      <c r="G42" s="43"/>
      <c r="H42" s="43"/>
      <c r="I42" s="43"/>
      <c r="J42" s="43"/>
      <c r="K42" s="43"/>
      <c r="L42" s="43"/>
      <c r="M42" s="43"/>
      <c r="N42" s="43"/>
      <c r="O42" s="43"/>
      <c r="P42" s="43"/>
      <c r="Q42" s="43"/>
      <c r="R42" s="43"/>
      <c r="S42" s="43"/>
      <c r="T42" s="43"/>
      <c r="U42" s="43"/>
      <c r="V42" s="43"/>
      <c r="W42" s="43"/>
      <c r="X42" s="43"/>
      <c r="Y42" s="43"/>
    </row>
    <row r="43">
      <c r="A43" s="138"/>
      <c r="B43" s="49"/>
      <c r="C43" s="147" t="s">
        <v>220</v>
      </c>
      <c r="D43" s="145">
        <f>'Expenses 2024'!F40</f>
        <v>175421</v>
      </c>
      <c r="E43" s="164">
        <f t="shared" si="1"/>
        <v>0.00220382385</v>
      </c>
      <c r="F43" s="43"/>
      <c r="G43" s="43"/>
      <c r="H43" s="43"/>
      <c r="I43" s="43"/>
      <c r="J43" s="43"/>
      <c r="K43" s="43"/>
      <c r="L43" s="43"/>
      <c r="M43" s="43"/>
      <c r="N43" s="43"/>
      <c r="O43" s="43"/>
      <c r="P43" s="43"/>
      <c r="Q43" s="43"/>
      <c r="R43" s="43"/>
      <c r="S43" s="43"/>
      <c r="T43" s="43"/>
      <c r="U43" s="43"/>
      <c r="V43" s="43"/>
      <c r="W43" s="43"/>
      <c r="X43" s="43"/>
      <c r="Y43" s="43"/>
    </row>
    <row r="44">
      <c r="A44" s="138"/>
      <c r="B44" s="49"/>
      <c r="C44" s="144" t="s">
        <v>184</v>
      </c>
      <c r="D44" s="145">
        <f>sum(D41:D43)</f>
        <v>79598467</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221</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222</v>
      </c>
      <c r="C47" s="144" t="s">
        <v>223</v>
      </c>
      <c r="D47" s="145">
        <f>'Revenues 2024'!F9</f>
        <v>47705877</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224</v>
      </c>
      <c r="D48" s="145">
        <f>'Expenses 2024'!F40</f>
        <v>175421</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225</v>
      </c>
      <c r="D49" s="165">
        <f>if(D48=0, "$0",D47/D48)</f>
        <v>271.9507756</v>
      </c>
      <c r="E49" s="149" t="s">
        <v>226</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227</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228</v>
      </c>
      <c r="C52" s="144" t="s">
        <v>229</v>
      </c>
      <c r="D52" s="145">
        <f>sum('Balance Sheet 2024'!E2:E10)</f>
        <v>26384909</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230</v>
      </c>
      <c r="D53" s="145">
        <f>sum('Balance Sheet 2024'!E19:E22)</f>
        <v>17972317</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231</v>
      </c>
      <c r="D54" s="167">
        <f>D52/D53</f>
        <v>1.468086113</v>
      </c>
      <c r="E54" s="149" t="s">
        <v>232</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233</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234</v>
      </c>
      <c r="C57" s="144" t="s">
        <v>235</v>
      </c>
      <c r="D57" s="145">
        <f>sum('Balance Sheet 2024'!E25:E26)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236</v>
      </c>
      <c r="D58" s="145">
        <f>'Balance Sheet 2024'!E18</f>
        <v>53859821</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237</v>
      </c>
      <c r="D59" s="168">
        <f>D57/D58</f>
        <v>0</v>
      </c>
      <c r="E59" s="149" t="s">
        <v>238</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EASTERSEALS CHICAGO</v>
      </c>
      <c r="B1" s="2" t="s">
        <v>250</v>
      </c>
      <c r="C1" s="138"/>
      <c r="D1" s="138"/>
      <c r="E1" s="138"/>
      <c r="F1" s="139"/>
      <c r="G1" s="139"/>
      <c r="H1" s="139"/>
      <c r="I1" s="43"/>
      <c r="J1" s="43"/>
      <c r="K1" s="43"/>
      <c r="L1" s="43"/>
      <c r="M1" s="43"/>
      <c r="N1" s="43"/>
      <c r="O1" s="43"/>
      <c r="P1" s="43"/>
      <c r="Q1" s="43"/>
      <c r="R1" s="43"/>
      <c r="S1" s="43"/>
      <c r="T1" s="43"/>
      <c r="U1" s="43"/>
      <c r="V1" s="43"/>
      <c r="W1" s="43"/>
      <c r="X1" s="43"/>
      <c r="Y1" s="43"/>
    </row>
    <row r="2">
      <c r="A2" s="140" t="s">
        <v>182</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183</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251</v>
      </c>
      <c r="E4" s="45" t="s">
        <v>252</v>
      </c>
      <c r="F4" s="45" t="s">
        <v>253</v>
      </c>
      <c r="G4" s="59" t="s">
        <v>254</v>
      </c>
      <c r="H4" s="59"/>
      <c r="I4" s="43"/>
      <c r="J4" s="43"/>
      <c r="K4" s="43"/>
      <c r="L4" s="43"/>
      <c r="M4" s="43"/>
      <c r="N4" s="43"/>
      <c r="O4" s="43"/>
      <c r="P4" s="43"/>
      <c r="Q4" s="43"/>
      <c r="R4" s="43"/>
      <c r="S4" s="43"/>
      <c r="T4" s="43"/>
      <c r="U4" s="43"/>
      <c r="V4" s="43"/>
      <c r="W4" s="43"/>
      <c r="X4" s="43"/>
      <c r="Y4" s="43"/>
    </row>
    <row r="5">
      <c r="A5" s="138"/>
      <c r="B5" s="49"/>
      <c r="C5" s="147" t="s">
        <v>182</v>
      </c>
      <c r="D5" s="176">
        <f>'Ratios 2022'!D8</f>
        <v>1.05087777</v>
      </c>
      <c r="E5" s="176">
        <f>'Ratios 2023'!D8</f>
        <v>1.267742685</v>
      </c>
      <c r="F5" s="176">
        <f>'Ratios 2024'!D8</f>
        <v>1.018081817</v>
      </c>
      <c r="G5" s="176">
        <f>average(D5:F5)</f>
        <v>1.112234091</v>
      </c>
      <c r="H5" s="149" t="s">
        <v>189</v>
      </c>
      <c r="I5" s="43"/>
      <c r="J5" s="43"/>
      <c r="K5" s="43"/>
      <c r="L5" s="43"/>
      <c r="M5" s="43"/>
      <c r="N5" s="43"/>
      <c r="O5" s="43"/>
      <c r="P5" s="43"/>
      <c r="Q5" s="43"/>
      <c r="R5" s="43"/>
      <c r="S5" s="43"/>
      <c r="T5" s="43"/>
      <c r="U5" s="43"/>
      <c r="V5" s="43"/>
      <c r="W5" s="43"/>
      <c r="X5" s="43"/>
      <c r="Y5" s="43"/>
    </row>
    <row r="6">
      <c r="A6" s="138"/>
      <c r="B6" s="52"/>
      <c r="C6" s="45"/>
      <c r="D6" s="45"/>
      <c r="E6" s="45"/>
      <c r="F6" s="177"/>
      <c r="G6" s="177"/>
      <c r="H6" s="177"/>
      <c r="I6" s="43"/>
      <c r="J6" s="43"/>
      <c r="K6" s="43"/>
      <c r="L6" s="43"/>
      <c r="M6" s="43"/>
      <c r="N6" s="43"/>
      <c r="O6" s="43"/>
      <c r="P6" s="43"/>
      <c r="Q6" s="43"/>
      <c r="R6" s="43"/>
      <c r="S6" s="43"/>
      <c r="T6" s="43"/>
      <c r="U6" s="43"/>
      <c r="V6" s="43"/>
      <c r="W6" s="43"/>
      <c r="X6" s="43"/>
      <c r="Y6" s="43"/>
    </row>
    <row r="7">
      <c r="A7" s="140" t="s">
        <v>190</v>
      </c>
      <c r="B7" s="5"/>
      <c r="C7" s="178"/>
      <c r="D7" s="178"/>
      <c r="E7" s="178"/>
      <c r="F7" s="178"/>
      <c r="G7" s="178"/>
      <c r="H7" s="178"/>
      <c r="I7" s="43"/>
      <c r="J7" s="43"/>
      <c r="K7" s="43"/>
      <c r="L7" s="43"/>
      <c r="M7" s="43"/>
      <c r="N7" s="43"/>
      <c r="O7" s="43"/>
      <c r="P7" s="43"/>
      <c r="Q7" s="43"/>
      <c r="R7" s="43"/>
      <c r="S7" s="43"/>
      <c r="T7" s="43"/>
      <c r="U7" s="43"/>
      <c r="V7" s="43"/>
      <c r="W7" s="43"/>
      <c r="X7" s="43"/>
      <c r="Y7" s="43"/>
    </row>
    <row r="8">
      <c r="A8" s="138"/>
      <c r="B8" s="143" t="s">
        <v>191</v>
      </c>
      <c r="C8" s="71"/>
      <c r="D8" s="71"/>
      <c r="E8" s="177"/>
      <c r="F8" s="177"/>
      <c r="G8" s="177"/>
      <c r="H8" s="177"/>
      <c r="I8" s="43"/>
      <c r="J8" s="43"/>
      <c r="K8" s="43"/>
      <c r="L8" s="43"/>
      <c r="M8" s="43"/>
      <c r="N8" s="43"/>
      <c r="O8" s="43"/>
      <c r="P8" s="43"/>
      <c r="Q8" s="43"/>
      <c r="R8" s="43"/>
      <c r="S8" s="43"/>
      <c r="T8" s="43"/>
      <c r="U8" s="43"/>
      <c r="V8" s="43"/>
      <c r="W8" s="43"/>
      <c r="X8" s="43"/>
      <c r="Y8" s="43"/>
    </row>
    <row r="9">
      <c r="A9" s="138"/>
      <c r="B9" s="49"/>
      <c r="C9" s="45"/>
      <c r="D9" s="45" t="s">
        <v>251</v>
      </c>
      <c r="E9" s="45" t="s">
        <v>252</v>
      </c>
      <c r="F9" s="45" t="s">
        <v>253</v>
      </c>
      <c r="G9" s="59" t="s">
        <v>254</v>
      </c>
      <c r="H9" s="59"/>
      <c r="I9" s="43"/>
      <c r="J9" s="43"/>
      <c r="K9" s="43"/>
      <c r="L9" s="43"/>
      <c r="M9" s="43"/>
      <c r="N9" s="43"/>
      <c r="O9" s="43"/>
      <c r="P9" s="43"/>
      <c r="Q9" s="43"/>
      <c r="R9" s="43"/>
      <c r="S9" s="43"/>
      <c r="T9" s="43"/>
      <c r="U9" s="43"/>
      <c r="V9" s="43"/>
      <c r="W9" s="43"/>
      <c r="X9" s="43"/>
      <c r="Y9" s="43"/>
    </row>
    <row r="10">
      <c r="A10" s="138"/>
      <c r="B10" s="49"/>
      <c r="C10" s="147" t="s">
        <v>190</v>
      </c>
      <c r="D10" s="148">
        <f>'Ratios 2022'!D14</f>
        <v>5.542923424</v>
      </c>
      <c r="E10" s="148">
        <f>'Ratios 2023'!D14</f>
        <v>5.179087971</v>
      </c>
      <c r="F10" s="148">
        <f>'Ratios 2024'!D14</f>
        <v>4.833744499</v>
      </c>
      <c r="G10" s="176">
        <f>average(D10:F10)</f>
        <v>5.185251965</v>
      </c>
      <c r="H10" s="149" t="s">
        <v>189</v>
      </c>
      <c r="I10" s="43"/>
      <c r="J10" s="43"/>
      <c r="K10" s="43"/>
      <c r="L10" s="43"/>
      <c r="M10" s="43"/>
      <c r="N10" s="43"/>
      <c r="O10" s="43"/>
      <c r="P10" s="43"/>
      <c r="Q10" s="43"/>
      <c r="R10" s="43"/>
      <c r="S10" s="43"/>
      <c r="T10" s="43"/>
      <c r="U10" s="43"/>
      <c r="V10" s="43"/>
      <c r="W10" s="43"/>
      <c r="X10" s="43"/>
      <c r="Y10" s="43"/>
    </row>
    <row r="11">
      <c r="A11" s="138"/>
      <c r="B11" s="52"/>
      <c r="C11" s="45"/>
      <c r="D11" s="45"/>
      <c r="E11" s="45"/>
      <c r="F11" s="177"/>
      <c r="G11" s="177"/>
      <c r="H11" s="177"/>
      <c r="I11" s="43"/>
      <c r="J11" s="43"/>
      <c r="K11" s="43"/>
      <c r="L11" s="43"/>
      <c r="M11" s="43"/>
      <c r="N11" s="43"/>
      <c r="O11" s="43"/>
      <c r="P11" s="43"/>
      <c r="Q11" s="43"/>
      <c r="R11" s="43"/>
      <c r="S11" s="43"/>
      <c r="T11" s="43"/>
      <c r="U11" s="43"/>
      <c r="V11" s="43"/>
      <c r="W11" s="43"/>
      <c r="X11" s="43"/>
      <c r="Y11" s="43"/>
    </row>
    <row r="12">
      <c r="A12" s="140" t="s">
        <v>195</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196</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251</v>
      </c>
      <c r="E14" s="45" t="s">
        <v>252</v>
      </c>
      <c r="F14" s="45" t="s">
        <v>253</v>
      </c>
      <c r="G14" s="59" t="s">
        <v>254</v>
      </c>
      <c r="H14" s="59"/>
      <c r="I14" s="43"/>
      <c r="J14" s="43"/>
      <c r="K14" s="43"/>
      <c r="L14" s="43"/>
      <c r="M14" s="43"/>
      <c r="N14" s="43"/>
      <c r="O14" s="43"/>
      <c r="P14" s="43"/>
      <c r="Q14" s="43"/>
      <c r="R14" s="43"/>
      <c r="S14" s="43"/>
      <c r="T14" s="43"/>
      <c r="U14" s="43"/>
      <c r="V14" s="43"/>
      <c r="W14" s="43"/>
      <c r="X14" s="43"/>
      <c r="Y14" s="43"/>
    </row>
    <row r="15">
      <c r="A15" s="138"/>
      <c r="B15" s="49"/>
      <c r="C15" s="147" t="s">
        <v>198</v>
      </c>
      <c r="D15" s="179">
        <f>'Ratios 2022'!D20</f>
        <v>0</v>
      </c>
      <c r="E15" s="179">
        <f>'Ratios 2023'!D20</f>
        <v>0</v>
      </c>
      <c r="F15" s="179">
        <f>'Ratios 2024'!D20</f>
        <v>0</v>
      </c>
      <c r="G15" s="176">
        <f>average(D15:F15)</f>
        <v>0</v>
      </c>
      <c r="H15" s="149" t="s">
        <v>189</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200</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201</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251</v>
      </c>
      <c r="E19" s="45" t="s">
        <v>252</v>
      </c>
      <c r="F19" s="45" t="s">
        <v>253</v>
      </c>
      <c r="G19" s="59" t="s">
        <v>254</v>
      </c>
      <c r="H19" s="59"/>
      <c r="I19" s="43"/>
      <c r="J19" s="43"/>
      <c r="K19" s="43"/>
      <c r="L19" s="43"/>
      <c r="M19" s="43"/>
      <c r="N19" s="43"/>
      <c r="O19" s="43"/>
      <c r="P19" s="43"/>
      <c r="Q19" s="43"/>
      <c r="R19" s="43"/>
      <c r="S19" s="43"/>
      <c r="T19" s="43"/>
      <c r="U19" s="43"/>
      <c r="V19" s="43"/>
      <c r="W19" s="43"/>
      <c r="X19" s="43"/>
      <c r="Y19" s="43"/>
    </row>
    <row r="20">
      <c r="A20" s="138"/>
      <c r="B20" s="49"/>
      <c r="C20" s="147" t="s">
        <v>200</v>
      </c>
      <c r="D20" s="162">
        <f>'Ratios 2022'!D26</f>
        <v>0.6364446566</v>
      </c>
      <c r="E20" s="162">
        <f>'Ratios 2023'!D26</f>
        <v>0.6344588974</v>
      </c>
      <c r="F20" s="162">
        <f>'Ratios 2024'!D26</f>
        <v>0.599739172</v>
      </c>
      <c r="G20" s="180">
        <f>average(D20:F20)</f>
        <v>0.6235475753</v>
      </c>
      <c r="H20" s="149" t="s">
        <v>204</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205</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206</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251</v>
      </c>
      <c r="E24" s="45" t="s">
        <v>252</v>
      </c>
      <c r="F24" s="45" t="s">
        <v>253</v>
      </c>
      <c r="G24" s="59" t="s">
        <v>254</v>
      </c>
      <c r="H24" s="59"/>
      <c r="I24" s="43"/>
      <c r="J24" s="43"/>
      <c r="K24" s="43"/>
      <c r="L24" s="43"/>
      <c r="M24" s="43"/>
      <c r="N24" s="43"/>
      <c r="O24" s="43"/>
      <c r="P24" s="43"/>
      <c r="Q24" s="43"/>
      <c r="R24" s="43"/>
      <c r="S24" s="43"/>
      <c r="T24" s="43"/>
      <c r="U24" s="43"/>
      <c r="V24" s="43"/>
      <c r="W24" s="43"/>
      <c r="X24" s="43"/>
      <c r="Y24" s="43"/>
    </row>
    <row r="25">
      <c r="A25" s="138"/>
      <c r="B25" s="49"/>
      <c r="C25" s="147" t="s">
        <v>210</v>
      </c>
      <c r="D25" s="162">
        <f>'Ratios 2022'!D33</f>
        <v>0.5817079199</v>
      </c>
      <c r="E25" s="162">
        <f>'Ratios 2023'!D33</f>
        <v>0.6055777751</v>
      </c>
      <c r="F25" s="162">
        <f>'Ratios 2024'!D33</f>
        <v>0.6405296223</v>
      </c>
      <c r="G25" s="180">
        <f>average(D25:F25)</f>
        <v>0.6092717724</v>
      </c>
      <c r="H25" s="149" t="s">
        <v>211</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212</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213</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251</v>
      </c>
      <c r="E29" s="45" t="s">
        <v>252</v>
      </c>
      <c r="F29" s="45" t="s">
        <v>253</v>
      </c>
      <c r="G29" s="59" t="s">
        <v>254</v>
      </c>
      <c r="H29" s="59"/>
      <c r="I29" s="43"/>
      <c r="J29" s="43"/>
      <c r="K29" s="43"/>
      <c r="L29" s="43"/>
      <c r="M29" s="43"/>
      <c r="N29" s="43"/>
      <c r="O29" s="43"/>
      <c r="P29" s="43"/>
      <c r="Q29" s="43"/>
      <c r="R29" s="43"/>
      <c r="S29" s="43"/>
      <c r="T29" s="43"/>
      <c r="U29" s="43"/>
      <c r="V29" s="43"/>
      <c r="W29" s="43"/>
      <c r="X29" s="43"/>
      <c r="Y29" s="43"/>
    </row>
    <row r="30">
      <c r="A30" s="138"/>
      <c r="B30" s="49"/>
      <c r="C30" s="147" t="s">
        <v>212</v>
      </c>
      <c r="D30" s="162">
        <f>'Ratios 2022'!D38</f>
        <v>0.1812479925</v>
      </c>
      <c r="E30" s="162">
        <f>'Ratios 2023'!D38</f>
        <v>0.1958514993</v>
      </c>
      <c r="F30" s="162">
        <f>'Ratios 2024'!D38</f>
        <v>0.2370872522</v>
      </c>
      <c r="G30" s="180">
        <f>average(D30:F30)</f>
        <v>0.2047289147</v>
      </c>
      <c r="H30" s="149" t="s">
        <v>215</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216</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217</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251</v>
      </c>
      <c r="E34" s="45" t="s">
        <v>252</v>
      </c>
      <c r="F34" s="45" t="s">
        <v>253</v>
      </c>
      <c r="G34" s="59" t="s">
        <v>254</v>
      </c>
      <c r="H34" s="59"/>
      <c r="I34" s="43"/>
      <c r="J34" s="43"/>
      <c r="K34" s="43"/>
      <c r="L34" s="43"/>
      <c r="M34" s="43"/>
      <c r="N34" s="43"/>
      <c r="O34" s="43"/>
      <c r="P34" s="43"/>
      <c r="Q34" s="43"/>
      <c r="R34" s="43"/>
      <c r="S34" s="43"/>
      <c r="T34" s="43"/>
      <c r="U34" s="43"/>
      <c r="V34" s="43"/>
      <c r="W34" s="43"/>
      <c r="X34" s="43"/>
      <c r="Y34" s="43"/>
    </row>
    <row r="35">
      <c r="A35" s="138"/>
      <c r="B35" s="49"/>
      <c r="C35" s="147" t="s">
        <v>255</v>
      </c>
      <c r="D35" s="162">
        <f>'Ratios 2022'!E41</f>
        <v>0.9161478918</v>
      </c>
      <c r="E35" s="162">
        <f>'Ratios 2023'!E41</f>
        <v>0.9241621435</v>
      </c>
      <c r="F35" s="162">
        <f>'Ratios 2024'!E41</f>
        <v>0.9238331437</v>
      </c>
      <c r="G35" s="180">
        <f t="shared" ref="G35:G37" si="1">average(D35:F35)</f>
        <v>0.9213810597</v>
      </c>
      <c r="H35" s="180"/>
      <c r="I35" s="43"/>
      <c r="J35" s="43"/>
      <c r="K35" s="43"/>
      <c r="L35" s="43"/>
      <c r="M35" s="43"/>
      <c r="N35" s="43"/>
      <c r="O35" s="43"/>
      <c r="P35" s="43"/>
      <c r="Q35" s="43"/>
      <c r="R35" s="43"/>
      <c r="S35" s="43"/>
      <c r="T35" s="43"/>
      <c r="U35" s="43"/>
      <c r="V35" s="43"/>
      <c r="W35" s="43"/>
      <c r="X35" s="43"/>
      <c r="Y35" s="43"/>
    </row>
    <row r="36">
      <c r="A36" s="138"/>
      <c r="B36" s="52"/>
      <c r="C36" s="147" t="s">
        <v>219</v>
      </c>
      <c r="D36" s="162">
        <f>'Ratios 2022'!E42</f>
        <v>0.08114045007</v>
      </c>
      <c r="E36" s="162">
        <f>'Ratios 2023'!E42</f>
        <v>0.07143926879</v>
      </c>
      <c r="F36" s="162">
        <f>'Ratios 2024'!E42</f>
        <v>0.07396303248</v>
      </c>
      <c r="G36" s="180">
        <f t="shared" si="1"/>
        <v>0.07551425044</v>
      </c>
      <c r="H36" s="180"/>
      <c r="I36" s="43"/>
      <c r="J36" s="43"/>
      <c r="K36" s="43"/>
      <c r="L36" s="43"/>
      <c r="M36" s="43"/>
      <c r="N36" s="43"/>
      <c r="O36" s="43"/>
      <c r="P36" s="43"/>
      <c r="Q36" s="43"/>
      <c r="R36" s="43"/>
      <c r="S36" s="43"/>
      <c r="T36" s="43"/>
      <c r="U36" s="43"/>
      <c r="V36" s="43"/>
      <c r="W36" s="43"/>
      <c r="X36" s="43"/>
      <c r="Y36" s="43"/>
    </row>
    <row r="37">
      <c r="A37" s="138"/>
      <c r="B37" s="181"/>
      <c r="C37" s="147" t="s">
        <v>220</v>
      </c>
      <c r="D37" s="162">
        <f>'Ratios 2022'!E43</f>
        <v>0.002711658085</v>
      </c>
      <c r="E37" s="162">
        <f>'Ratios 2023'!E43</f>
        <v>0.004398587753</v>
      </c>
      <c r="F37" s="162">
        <f>'Ratios 2024'!E43</f>
        <v>0.00220382385</v>
      </c>
      <c r="G37" s="180">
        <f t="shared" si="1"/>
        <v>0.003104689896</v>
      </c>
      <c r="H37" s="180"/>
      <c r="I37" s="43"/>
      <c r="J37" s="43"/>
      <c r="K37" s="43"/>
      <c r="L37" s="43"/>
      <c r="M37" s="43"/>
      <c r="N37" s="43"/>
      <c r="O37" s="43"/>
      <c r="P37" s="43"/>
      <c r="Q37" s="43"/>
      <c r="R37" s="43"/>
      <c r="S37" s="43"/>
      <c r="T37" s="43"/>
      <c r="U37" s="43"/>
      <c r="V37" s="43"/>
      <c r="W37" s="43"/>
      <c r="X37" s="43"/>
      <c r="Y37" s="43"/>
    </row>
    <row r="38">
      <c r="A38" s="138"/>
      <c r="B38" s="181"/>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221</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222</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251</v>
      </c>
      <c r="E41" s="45" t="s">
        <v>252</v>
      </c>
      <c r="F41" s="45" t="s">
        <v>253</v>
      </c>
      <c r="G41" s="59" t="s">
        <v>254</v>
      </c>
      <c r="H41" s="59"/>
      <c r="I41" s="43"/>
      <c r="J41" s="43"/>
      <c r="K41" s="43"/>
      <c r="L41" s="43"/>
      <c r="M41" s="43"/>
      <c r="N41" s="43"/>
      <c r="O41" s="43"/>
      <c r="P41" s="43"/>
      <c r="Q41" s="43"/>
      <c r="R41" s="43"/>
      <c r="S41" s="43"/>
      <c r="T41" s="43"/>
      <c r="U41" s="43"/>
      <c r="V41" s="43"/>
      <c r="W41" s="43"/>
      <c r="X41" s="43"/>
      <c r="Y41" s="43"/>
    </row>
    <row r="42">
      <c r="A42" s="138"/>
      <c r="B42" s="49"/>
      <c r="C42" s="147" t="s">
        <v>225</v>
      </c>
      <c r="D42" s="165">
        <f>'Ratios 2022'!D49</f>
        <v>238.5026919</v>
      </c>
      <c r="E42" s="165">
        <f>'Ratios 2023'!D49</f>
        <v>145.1281677</v>
      </c>
      <c r="F42" s="165">
        <f>'Ratios 2024'!D49</f>
        <v>271.9507756</v>
      </c>
      <c r="G42" s="182">
        <f>if((D42+E42+F42=0),0,(D42+E42+F42)/3)</f>
        <v>218.5272117</v>
      </c>
      <c r="H42" s="149" t="s">
        <v>226</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227</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228</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251</v>
      </c>
      <c r="E46" s="45" t="s">
        <v>252</v>
      </c>
      <c r="F46" s="45" t="s">
        <v>253</v>
      </c>
      <c r="G46" s="59" t="s">
        <v>254</v>
      </c>
      <c r="H46" s="59"/>
      <c r="I46" s="43"/>
      <c r="J46" s="43"/>
      <c r="K46" s="43"/>
      <c r="L46" s="43"/>
      <c r="M46" s="43"/>
      <c r="N46" s="43"/>
      <c r="O46" s="43"/>
      <c r="P46" s="43"/>
      <c r="Q46" s="43"/>
      <c r="R46" s="43"/>
      <c r="S46" s="43"/>
      <c r="T46" s="43"/>
      <c r="U46" s="43"/>
      <c r="V46" s="43"/>
      <c r="W46" s="43"/>
      <c r="X46" s="43"/>
      <c r="Y46" s="43"/>
    </row>
    <row r="47">
      <c r="A47" s="138"/>
      <c r="B47" s="49"/>
      <c r="C47" s="147" t="s">
        <v>231</v>
      </c>
      <c r="D47" s="148">
        <f>'Ratios 2022'!D54</f>
        <v>1.489083877</v>
      </c>
      <c r="E47" s="148">
        <f>'Ratios 2023'!D54</f>
        <v>1.472009608</v>
      </c>
      <c r="F47" s="148">
        <f>'Ratios 2024'!D54</f>
        <v>1.468086113</v>
      </c>
      <c r="G47" s="176">
        <f>average(D47:F47)</f>
        <v>1.476393199</v>
      </c>
      <c r="H47" s="149" t="s">
        <v>232</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233</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234</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251</v>
      </c>
      <c r="E51" s="45" t="s">
        <v>252</v>
      </c>
      <c r="F51" s="45" t="s">
        <v>253</v>
      </c>
      <c r="G51" s="59" t="s">
        <v>254</v>
      </c>
      <c r="H51" s="59"/>
      <c r="I51" s="43"/>
      <c r="J51" s="43"/>
      <c r="K51" s="43"/>
      <c r="L51" s="43"/>
      <c r="M51" s="43"/>
      <c r="N51" s="43"/>
      <c r="O51" s="43"/>
      <c r="P51" s="43"/>
      <c r="Q51" s="43"/>
      <c r="R51" s="43"/>
      <c r="S51" s="43"/>
      <c r="T51" s="43"/>
      <c r="U51" s="43"/>
      <c r="V51" s="43"/>
      <c r="W51" s="43"/>
      <c r="X51" s="43"/>
      <c r="Y51" s="43"/>
    </row>
    <row r="52">
      <c r="A52" s="138"/>
      <c r="B52" s="49"/>
      <c r="C52" s="147" t="s">
        <v>237</v>
      </c>
      <c r="D52" s="183">
        <f>'Ratios 2022'!D59</f>
        <v>0.0004977170328</v>
      </c>
      <c r="E52" s="183">
        <f>'Ratios 2023'!D59</f>
        <v>0</v>
      </c>
      <c r="F52" s="183">
        <f>'Ratios 2024'!D59</f>
        <v>0</v>
      </c>
      <c r="G52" s="184">
        <f>average(D52:F52)</f>
        <v>0.0001659056776</v>
      </c>
      <c r="H52" s="149" t="s">
        <v>238</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EASTERSEALS CHICAGO</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EASTERSEALS CHICAGO</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220133.0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4.3895138E7</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583234.0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104202.0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44698505</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2.3088562E7</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231254.0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23319816</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618295.0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195048.0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195048</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195048</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79</v>
      </c>
      <c r="D26" s="50">
        <v>77084.0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85955.0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-8871</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-8871</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254438.0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263143.0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-8705</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t="s">
        <v>96</v>
      </c>
      <c r="D39" s="74"/>
      <c r="E39" s="48">
        <v>21793.0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t="s">
        <v>97</v>
      </c>
      <c r="D40" s="74"/>
      <c r="E40" s="48">
        <v>133412.0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98</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155205</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99</v>
      </c>
      <c r="D44" s="88"/>
      <c r="E44" s="88"/>
      <c r="F44" s="89">
        <f>sum(F16:F43)+F9</f>
        <v>68969293</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EASTERSEALS CHICAGO</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100</v>
      </c>
      <c r="D2" s="42" t="s">
        <v>101</v>
      </c>
      <c r="E2" s="42" t="s">
        <v>102</v>
      </c>
      <c r="F2" s="42" t="s">
        <v>103</v>
      </c>
      <c r="G2" s="43"/>
      <c r="H2" s="43"/>
      <c r="I2" s="43"/>
      <c r="J2" s="43"/>
      <c r="K2" s="43"/>
      <c r="L2" s="43"/>
      <c r="M2" s="43"/>
      <c r="N2" s="43"/>
      <c r="O2" s="43"/>
      <c r="P2" s="43"/>
      <c r="Q2" s="43"/>
      <c r="R2" s="43"/>
      <c r="S2" s="43"/>
      <c r="T2" s="43"/>
      <c r="U2" s="43"/>
      <c r="V2" s="43"/>
      <c r="W2" s="43"/>
      <c r="X2" s="43"/>
      <c r="Y2" s="43"/>
      <c r="Z2" s="43"/>
    </row>
    <row r="3">
      <c r="A3" s="80">
        <v>1.0</v>
      </c>
      <c r="B3" s="96" t="s">
        <v>104</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105</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106</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107</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108</v>
      </c>
      <c r="C7" s="98">
        <f t="shared" si="1"/>
        <v>1058681</v>
      </c>
      <c r="D7" s="99">
        <v>0.0</v>
      </c>
      <c r="E7" s="99">
        <v>1058681.0</v>
      </c>
      <c r="F7" s="99">
        <v>0.0</v>
      </c>
      <c r="G7" s="43"/>
      <c r="H7" s="43"/>
      <c r="I7" s="43"/>
      <c r="J7" s="43"/>
      <c r="K7" s="43"/>
      <c r="L7" s="43"/>
      <c r="M7" s="43"/>
      <c r="N7" s="43"/>
      <c r="O7" s="43"/>
      <c r="P7" s="43"/>
      <c r="Q7" s="43"/>
      <c r="R7" s="43"/>
      <c r="S7" s="43"/>
      <c r="T7" s="43"/>
      <c r="U7" s="43"/>
      <c r="V7" s="43"/>
      <c r="W7" s="43"/>
      <c r="X7" s="43"/>
      <c r="Y7" s="43"/>
      <c r="Z7" s="43"/>
    </row>
    <row r="8">
      <c r="A8" s="80">
        <v>6.0</v>
      </c>
      <c r="B8" s="96" t="s">
        <v>109</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110</v>
      </c>
      <c r="C9" s="98">
        <f t="shared" si="1"/>
        <v>30594602</v>
      </c>
      <c r="D9" s="99">
        <v>2.8116272E7</v>
      </c>
      <c r="E9" s="99">
        <v>2457526.0</v>
      </c>
      <c r="F9" s="99">
        <v>20804.0</v>
      </c>
      <c r="G9" s="43"/>
      <c r="H9" s="43"/>
      <c r="I9" s="43"/>
      <c r="J9" s="43"/>
      <c r="K9" s="43"/>
      <c r="L9" s="43"/>
      <c r="M9" s="43"/>
      <c r="N9" s="43"/>
      <c r="O9" s="43"/>
      <c r="P9" s="43"/>
      <c r="Q9" s="43"/>
      <c r="R9" s="43"/>
      <c r="S9" s="43"/>
      <c r="T9" s="43"/>
      <c r="U9" s="43"/>
      <c r="V9" s="43"/>
      <c r="W9" s="43"/>
      <c r="X9" s="43"/>
      <c r="Y9" s="43"/>
      <c r="Z9" s="43"/>
    </row>
    <row r="10">
      <c r="A10" s="80">
        <v>8.0</v>
      </c>
      <c r="B10" s="96" t="s">
        <v>111</v>
      </c>
      <c r="C10" s="98">
        <f t="shared" si="1"/>
        <v>876765</v>
      </c>
      <c r="D10" s="99">
        <v>817062.0</v>
      </c>
      <c r="E10" s="99">
        <v>59100.0</v>
      </c>
      <c r="F10" s="99">
        <v>603.0</v>
      </c>
      <c r="G10" s="43"/>
      <c r="H10" s="43"/>
      <c r="I10" s="43"/>
      <c r="J10" s="43"/>
      <c r="K10" s="43"/>
      <c r="L10" s="43"/>
      <c r="M10" s="43"/>
      <c r="N10" s="43"/>
      <c r="O10" s="43"/>
      <c r="P10" s="43"/>
      <c r="Q10" s="43"/>
      <c r="R10" s="43"/>
      <c r="S10" s="43"/>
      <c r="T10" s="43"/>
      <c r="U10" s="43"/>
      <c r="V10" s="43"/>
      <c r="W10" s="43"/>
      <c r="X10" s="43"/>
      <c r="Y10" s="43"/>
      <c r="Z10" s="43"/>
    </row>
    <row r="11">
      <c r="A11" s="45">
        <v>9.0</v>
      </c>
      <c r="B11" s="46" t="s">
        <v>112</v>
      </c>
      <c r="C11" s="98">
        <f t="shared" si="1"/>
        <v>4860329</v>
      </c>
      <c r="D11" s="99">
        <v>4609559.0</v>
      </c>
      <c r="E11" s="99">
        <v>248725.0</v>
      </c>
      <c r="F11" s="99">
        <v>2045.0</v>
      </c>
      <c r="G11" s="43"/>
      <c r="H11" s="43"/>
      <c r="I11" s="43"/>
      <c r="J11" s="43"/>
      <c r="K11" s="43"/>
      <c r="L11" s="43"/>
      <c r="M11" s="43"/>
      <c r="N11" s="43"/>
      <c r="O11" s="43"/>
      <c r="P11" s="43"/>
      <c r="Q11" s="43"/>
      <c r="R11" s="43"/>
      <c r="S11" s="43"/>
      <c r="T11" s="43"/>
      <c r="U11" s="43"/>
      <c r="V11" s="43"/>
      <c r="W11" s="43"/>
      <c r="X11" s="43"/>
      <c r="Y11" s="43"/>
      <c r="Z11" s="43"/>
    </row>
    <row r="12">
      <c r="A12" s="45">
        <v>10.0</v>
      </c>
      <c r="B12" s="46" t="s">
        <v>113</v>
      </c>
      <c r="C12" s="98">
        <f t="shared" si="1"/>
        <v>2813669</v>
      </c>
      <c r="D12" s="99">
        <v>2624249.0</v>
      </c>
      <c r="E12" s="99">
        <v>187636.0</v>
      </c>
      <c r="F12" s="99">
        <v>1784.0</v>
      </c>
      <c r="G12" s="43"/>
      <c r="H12" s="43"/>
      <c r="I12" s="43"/>
      <c r="J12" s="43"/>
      <c r="K12" s="43"/>
      <c r="L12" s="43"/>
      <c r="M12" s="43"/>
      <c r="N12" s="43"/>
      <c r="O12" s="43"/>
      <c r="P12" s="43"/>
      <c r="Q12" s="43"/>
      <c r="R12" s="43"/>
      <c r="S12" s="43"/>
      <c r="T12" s="43"/>
      <c r="U12" s="43"/>
      <c r="V12" s="43"/>
      <c r="W12" s="43"/>
      <c r="X12" s="43"/>
      <c r="Y12" s="43"/>
      <c r="Z12" s="43"/>
    </row>
    <row r="13">
      <c r="A13" s="45">
        <v>11.0</v>
      </c>
      <c r="B13" s="46" t="s">
        <v>114</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115</v>
      </c>
      <c r="B14" s="46" t="s">
        <v>116</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117</v>
      </c>
      <c r="C15" s="98">
        <f t="shared" si="1"/>
        <v>111076</v>
      </c>
      <c r="D15" s="99">
        <v>60200.0</v>
      </c>
      <c r="E15" s="99">
        <v>50876.0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118</v>
      </c>
      <c r="C16" s="98">
        <f t="shared" si="1"/>
        <v>123384</v>
      </c>
      <c r="D16" s="99">
        <v>0.0</v>
      </c>
      <c r="E16" s="99">
        <v>123384.0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119</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120</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121</v>
      </c>
      <c r="C19" s="98">
        <f t="shared" si="1"/>
        <v>27922</v>
      </c>
      <c r="D19" s="99">
        <v>0.0</v>
      </c>
      <c r="E19" s="99">
        <v>27922.0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122</v>
      </c>
      <c r="C20" s="98">
        <f t="shared" si="1"/>
        <v>17029883</v>
      </c>
      <c r="D20" s="99">
        <v>1.6390349E7</v>
      </c>
      <c r="E20" s="99">
        <v>599497.0</v>
      </c>
      <c r="F20" s="99">
        <v>40037.0</v>
      </c>
      <c r="G20" s="43"/>
      <c r="H20" s="43"/>
      <c r="I20" s="43"/>
      <c r="J20" s="43"/>
      <c r="K20" s="43"/>
      <c r="L20" s="43"/>
      <c r="M20" s="43"/>
      <c r="N20" s="43"/>
      <c r="O20" s="43"/>
      <c r="P20" s="43"/>
      <c r="Q20" s="43"/>
      <c r="R20" s="43"/>
      <c r="S20" s="43"/>
      <c r="T20" s="43"/>
      <c r="U20" s="43"/>
      <c r="V20" s="43"/>
      <c r="W20" s="43"/>
      <c r="X20" s="43"/>
      <c r="Y20" s="43"/>
      <c r="Z20" s="43"/>
    </row>
    <row r="21">
      <c r="A21" s="45">
        <v>12.0</v>
      </c>
      <c r="B21" s="46" t="s">
        <v>123</v>
      </c>
      <c r="C21" s="98">
        <f t="shared" si="1"/>
        <v>1595423</v>
      </c>
      <c r="D21" s="99">
        <v>1578556.0</v>
      </c>
      <c r="E21" s="99">
        <v>16867.0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124</v>
      </c>
      <c r="C22" s="98">
        <f t="shared" si="1"/>
        <v>2670163</v>
      </c>
      <c r="D22" s="99">
        <v>2414510.0</v>
      </c>
      <c r="E22" s="99">
        <v>248045.0</v>
      </c>
      <c r="F22" s="99">
        <v>7608.0</v>
      </c>
      <c r="G22" s="43"/>
      <c r="H22" s="43"/>
      <c r="I22" s="43"/>
      <c r="J22" s="43"/>
      <c r="K22" s="43"/>
      <c r="L22" s="43"/>
      <c r="M22" s="43"/>
      <c r="N22" s="43"/>
      <c r="O22" s="43"/>
      <c r="P22" s="43"/>
      <c r="Q22" s="43"/>
      <c r="R22" s="43"/>
      <c r="S22" s="43"/>
      <c r="T22" s="43"/>
      <c r="U22" s="43"/>
      <c r="V22" s="43"/>
      <c r="W22" s="43"/>
      <c r="X22" s="43"/>
      <c r="Y22" s="43"/>
      <c r="Z22" s="43"/>
    </row>
    <row r="23">
      <c r="A23" s="45">
        <v>14.0</v>
      </c>
      <c r="B23" s="46" t="s">
        <v>125</v>
      </c>
      <c r="C23" s="98">
        <f t="shared" si="1"/>
        <v>942695</v>
      </c>
      <c r="D23" s="99">
        <v>841892.0</v>
      </c>
      <c r="E23" s="99">
        <v>94792.0</v>
      </c>
      <c r="F23" s="99">
        <v>6011.0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126</v>
      </c>
      <c r="C25" s="98">
        <f t="shared" si="1"/>
        <v>3406432</v>
      </c>
      <c r="D25" s="99">
        <v>3265570.0</v>
      </c>
      <c r="E25" s="99">
        <v>140862.0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127</v>
      </c>
      <c r="C26" s="98">
        <f t="shared" si="1"/>
        <v>162601</v>
      </c>
      <c r="D26" s="99">
        <v>149377.0</v>
      </c>
      <c r="E26" s="99">
        <v>12433.0</v>
      </c>
      <c r="F26" s="99">
        <v>791.0</v>
      </c>
      <c r="G26" s="43"/>
      <c r="H26" s="43"/>
      <c r="I26" s="43"/>
      <c r="J26" s="43"/>
      <c r="K26" s="43"/>
      <c r="L26" s="43"/>
      <c r="M26" s="43"/>
      <c r="N26" s="43"/>
      <c r="O26" s="43"/>
      <c r="P26" s="43"/>
      <c r="Q26" s="43"/>
      <c r="R26" s="43"/>
      <c r="S26" s="43"/>
      <c r="T26" s="43"/>
      <c r="U26" s="43"/>
      <c r="V26" s="43"/>
      <c r="W26" s="43"/>
      <c r="X26" s="43"/>
      <c r="Y26" s="43"/>
      <c r="Z26" s="43"/>
    </row>
    <row r="27">
      <c r="A27" s="80">
        <v>18.0</v>
      </c>
      <c r="B27" s="96" t="s">
        <v>128</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129</v>
      </c>
      <c r="C28" s="98">
        <f t="shared" si="1"/>
        <v>530816</v>
      </c>
      <c r="D28" s="99">
        <v>518288.0</v>
      </c>
      <c r="E28" s="99">
        <v>12244.0</v>
      </c>
      <c r="F28" s="99">
        <v>284.0</v>
      </c>
      <c r="G28" s="43"/>
      <c r="H28" s="43"/>
      <c r="I28" s="43"/>
      <c r="J28" s="43"/>
      <c r="K28" s="43"/>
      <c r="L28" s="43"/>
      <c r="M28" s="43"/>
      <c r="N28" s="43"/>
      <c r="O28" s="43"/>
      <c r="P28" s="43"/>
      <c r="Q28" s="43"/>
      <c r="R28" s="43"/>
      <c r="S28" s="43"/>
      <c r="T28" s="43"/>
      <c r="U28" s="43"/>
      <c r="V28" s="43"/>
      <c r="W28" s="43"/>
      <c r="X28" s="43"/>
      <c r="Y28" s="43"/>
      <c r="Z28" s="43"/>
    </row>
    <row r="29">
      <c r="A29" s="45">
        <v>20.0</v>
      </c>
      <c r="B29" s="46" t="s">
        <v>130</v>
      </c>
      <c r="C29" s="98">
        <f t="shared" si="1"/>
        <v>4591</v>
      </c>
      <c r="D29" s="99">
        <v>4211.0</v>
      </c>
      <c r="E29" s="99">
        <v>380.0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131</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132</v>
      </c>
      <c r="C31" s="98">
        <f t="shared" si="1"/>
        <v>988981</v>
      </c>
      <c r="D31" s="99">
        <v>875959.0</v>
      </c>
      <c r="E31" s="99">
        <v>111576.0</v>
      </c>
      <c r="F31" s="99">
        <v>1446.0</v>
      </c>
      <c r="G31" s="43"/>
      <c r="H31" s="43"/>
      <c r="I31" s="43"/>
      <c r="J31" s="43"/>
      <c r="K31" s="43"/>
      <c r="L31" s="43"/>
      <c r="M31" s="43"/>
      <c r="N31" s="43"/>
      <c r="O31" s="43"/>
      <c r="P31" s="43"/>
      <c r="Q31" s="43"/>
      <c r="R31" s="43"/>
      <c r="S31" s="43"/>
      <c r="T31" s="43"/>
      <c r="U31" s="43"/>
      <c r="V31" s="43"/>
      <c r="W31" s="43"/>
      <c r="X31" s="43"/>
      <c r="Y31" s="43"/>
      <c r="Z31" s="43"/>
    </row>
    <row r="32">
      <c r="A32" s="45">
        <v>23.0</v>
      </c>
      <c r="B32" s="46" t="s">
        <v>133</v>
      </c>
      <c r="C32" s="98">
        <f t="shared" si="1"/>
        <v>352861</v>
      </c>
      <c r="D32" s="99">
        <v>328534.0</v>
      </c>
      <c r="E32" s="99">
        <v>24327.0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134</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115</v>
      </c>
      <c r="B34" s="46" t="s">
        <v>135</v>
      </c>
      <c r="C34" s="98">
        <f t="shared" si="1"/>
        <v>501634</v>
      </c>
      <c r="D34" s="99">
        <v>501634.0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136</v>
      </c>
      <c r="C35" s="98">
        <f t="shared" si="1"/>
        <v>316893</v>
      </c>
      <c r="D35" s="99">
        <v>186816.0</v>
      </c>
      <c r="E35" s="99">
        <v>130077.0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137</v>
      </c>
      <c r="C36" s="98">
        <f t="shared" si="1"/>
        <v>108975</v>
      </c>
      <c r="D36" s="99">
        <v>0.0</v>
      </c>
      <c r="E36" s="99">
        <v>2975.0</v>
      </c>
      <c r="F36" s="99">
        <v>106000.0</v>
      </c>
      <c r="G36" s="43"/>
      <c r="H36" s="43"/>
      <c r="I36" s="43"/>
      <c r="J36" s="43"/>
      <c r="K36" s="43"/>
      <c r="L36" s="43"/>
      <c r="M36" s="43"/>
      <c r="N36" s="43"/>
      <c r="O36" s="43"/>
      <c r="P36" s="43"/>
      <c r="Q36" s="43"/>
      <c r="R36" s="43"/>
      <c r="S36" s="43"/>
      <c r="T36" s="43"/>
      <c r="U36" s="43"/>
      <c r="V36" s="43"/>
      <c r="W36" s="43"/>
      <c r="X36" s="43"/>
      <c r="Y36" s="43"/>
      <c r="Z36" s="43"/>
    </row>
    <row r="37">
      <c r="A37" s="45" t="s">
        <v>52</v>
      </c>
      <c r="B37" s="102" t="s">
        <v>138</v>
      </c>
      <c r="C37" s="98">
        <f t="shared" si="1"/>
        <v>15038</v>
      </c>
      <c r="D37" s="99">
        <v>15038.0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139</v>
      </c>
      <c r="C38" s="98">
        <f t="shared" si="1"/>
        <v>20388</v>
      </c>
      <c r="D38" s="99">
        <v>20388.0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140</v>
      </c>
      <c r="C40" s="103">
        <f t="shared" ref="C40:F40" si="2">sum(C3:C39)</f>
        <v>69113802</v>
      </c>
      <c r="D40" s="103">
        <f t="shared" si="2"/>
        <v>63318464</v>
      </c>
      <c r="E40" s="103">
        <f t="shared" si="2"/>
        <v>5607925</v>
      </c>
      <c r="F40" s="103">
        <f t="shared" si="2"/>
        <v>187413</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EASTERSEALS CHICAGO</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141</v>
      </c>
      <c r="B2" s="45">
        <v>1.0</v>
      </c>
      <c r="C2" s="46" t="s">
        <v>142</v>
      </c>
      <c r="D2" s="110"/>
      <c r="E2" s="111">
        <v>0.0</v>
      </c>
      <c r="F2" s="43"/>
      <c r="G2" s="43"/>
      <c r="H2" s="43"/>
      <c r="I2" s="43"/>
      <c r="J2" s="43"/>
      <c r="K2" s="43"/>
      <c r="L2" s="43"/>
      <c r="M2" s="43"/>
      <c r="N2" s="43"/>
      <c r="O2" s="43"/>
      <c r="P2" s="43"/>
      <c r="Q2" s="43"/>
      <c r="R2" s="43"/>
      <c r="S2" s="43"/>
      <c r="T2" s="43"/>
      <c r="U2" s="43"/>
      <c r="V2" s="43"/>
      <c r="W2" s="43"/>
      <c r="X2" s="43"/>
      <c r="Y2" s="43"/>
      <c r="Z2" s="43"/>
    </row>
    <row r="3">
      <c r="A3" s="49"/>
      <c r="B3" s="45">
        <v>2.0</v>
      </c>
      <c r="C3" s="46" t="s">
        <v>143</v>
      </c>
      <c r="D3" s="112"/>
      <c r="E3" s="111">
        <v>5965905.0</v>
      </c>
      <c r="F3" s="43"/>
      <c r="G3" s="43"/>
      <c r="H3" s="43"/>
      <c r="I3" s="43"/>
      <c r="J3" s="43"/>
      <c r="K3" s="43"/>
      <c r="L3" s="43"/>
      <c r="M3" s="43"/>
      <c r="N3" s="43"/>
      <c r="O3" s="43"/>
      <c r="P3" s="43"/>
      <c r="Q3" s="43"/>
      <c r="R3" s="43"/>
      <c r="S3" s="43"/>
      <c r="T3" s="43"/>
      <c r="U3" s="43"/>
      <c r="V3" s="43"/>
      <c r="W3" s="43"/>
      <c r="X3" s="43"/>
      <c r="Y3" s="43"/>
      <c r="Z3" s="43"/>
    </row>
    <row r="4">
      <c r="A4" s="49"/>
      <c r="B4" s="45">
        <v>3.0</v>
      </c>
      <c r="C4" s="46" t="s">
        <v>144</v>
      </c>
      <c r="D4" s="110"/>
      <c r="E4" s="111">
        <v>80252.0</v>
      </c>
      <c r="F4" s="43"/>
      <c r="G4" s="43"/>
      <c r="H4" s="43"/>
      <c r="I4" s="43"/>
      <c r="J4" s="43"/>
      <c r="K4" s="43"/>
      <c r="L4" s="43"/>
      <c r="M4" s="43"/>
      <c r="N4" s="43"/>
      <c r="O4" s="43"/>
      <c r="P4" s="43"/>
      <c r="Q4" s="43"/>
      <c r="R4" s="43"/>
      <c r="S4" s="43"/>
      <c r="T4" s="43"/>
      <c r="U4" s="43"/>
      <c r="V4" s="43"/>
      <c r="W4" s="43"/>
      <c r="X4" s="43"/>
      <c r="Y4" s="43"/>
      <c r="Z4" s="43"/>
    </row>
    <row r="5">
      <c r="A5" s="49"/>
      <c r="B5" s="45">
        <v>4.0</v>
      </c>
      <c r="C5" s="46" t="s">
        <v>145</v>
      </c>
      <c r="D5" s="112"/>
      <c r="E5" s="111">
        <v>9540847.0</v>
      </c>
      <c r="F5" s="43"/>
      <c r="G5" s="43"/>
      <c r="H5" s="43"/>
      <c r="I5" s="43"/>
      <c r="J5" s="43"/>
      <c r="K5" s="43"/>
      <c r="L5" s="43"/>
      <c r="M5" s="43"/>
      <c r="N5" s="43"/>
      <c r="O5" s="43"/>
      <c r="P5" s="43"/>
      <c r="Q5" s="43"/>
      <c r="R5" s="43"/>
      <c r="S5" s="43"/>
      <c r="T5" s="43"/>
      <c r="U5" s="43"/>
      <c r="V5" s="43"/>
      <c r="W5" s="43"/>
      <c r="X5" s="43"/>
      <c r="Y5" s="43"/>
      <c r="Z5" s="43"/>
    </row>
    <row r="6">
      <c r="A6" s="49"/>
      <c r="B6" s="45">
        <v>5.0</v>
      </c>
      <c r="C6" s="51" t="s">
        <v>146</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147</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148</v>
      </c>
      <c r="D8" s="112"/>
      <c r="E8" s="111">
        <v>8068800.0</v>
      </c>
      <c r="F8" s="43"/>
      <c r="G8" s="43"/>
      <c r="H8" s="43"/>
      <c r="I8" s="43"/>
      <c r="J8" s="43"/>
      <c r="K8" s="43"/>
      <c r="L8" s="43"/>
      <c r="M8" s="43"/>
      <c r="N8" s="43"/>
      <c r="O8" s="43"/>
      <c r="P8" s="43"/>
      <c r="Q8" s="43"/>
      <c r="R8" s="43"/>
      <c r="S8" s="43"/>
      <c r="T8" s="43"/>
      <c r="U8" s="43"/>
      <c r="V8" s="43"/>
      <c r="W8" s="43"/>
      <c r="X8" s="43"/>
      <c r="Y8" s="43"/>
      <c r="Z8" s="43"/>
    </row>
    <row r="9">
      <c r="A9" s="49"/>
      <c r="B9" s="45">
        <v>8.0</v>
      </c>
      <c r="C9" s="46" t="s">
        <v>149</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150</v>
      </c>
      <c r="D10" s="110"/>
      <c r="E10" s="111">
        <v>584096.0</v>
      </c>
      <c r="F10" s="43"/>
      <c r="G10" s="43"/>
      <c r="H10" s="43"/>
      <c r="I10" s="43"/>
      <c r="J10" s="43"/>
      <c r="K10" s="43"/>
      <c r="L10" s="43"/>
      <c r="M10" s="43"/>
      <c r="N10" s="43"/>
      <c r="O10" s="43"/>
      <c r="P10" s="43"/>
      <c r="Q10" s="43"/>
      <c r="R10" s="43"/>
      <c r="S10" s="43"/>
      <c r="T10" s="43"/>
      <c r="U10" s="43"/>
      <c r="V10" s="43"/>
      <c r="W10" s="43"/>
      <c r="X10" s="43"/>
      <c r="Y10" s="43"/>
      <c r="Z10" s="43"/>
    </row>
    <row r="11">
      <c r="A11" s="49"/>
      <c r="B11" s="45" t="s">
        <v>151</v>
      </c>
      <c r="C11" s="46" t="s">
        <v>152</v>
      </c>
      <c r="D11" s="111">
        <v>1.3580422E7</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153</v>
      </c>
      <c r="C12" s="46" t="s">
        <v>154</v>
      </c>
      <c r="D12" s="111">
        <v>3439804.0</v>
      </c>
      <c r="E12" s="108">
        <f>D11-D12</f>
        <v>10140618</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155</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156</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157</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158</v>
      </c>
      <c r="D16" s="112"/>
      <c r="E16" s="111">
        <v>1703242.0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159</v>
      </c>
      <c r="D17" s="112"/>
      <c r="E17" s="111">
        <v>1.5453556E7</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160</v>
      </c>
      <c r="D18" s="113"/>
      <c r="E18" s="114">
        <f>sum(E2:E17)</f>
        <v>51537316</v>
      </c>
      <c r="F18" s="43"/>
      <c r="G18" s="43"/>
      <c r="H18" s="43"/>
      <c r="I18" s="43"/>
      <c r="J18" s="43"/>
      <c r="K18" s="43"/>
      <c r="L18" s="43"/>
      <c r="M18" s="43"/>
      <c r="N18" s="43"/>
      <c r="O18" s="43"/>
      <c r="P18" s="43"/>
      <c r="Q18" s="43"/>
      <c r="R18" s="43"/>
      <c r="S18" s="43"/>
      <c r="T18" s="43"/>
      <c r="U18" s="43"/>
      <c r="V18" s="43"/>
      <c r="W18" s="43"/>
      <c r="X18" s="43"/>
      <c r="Y18" s="43"/>
      <c r="Z18" s="43"/>
    </row>
    <row r="19">
      <c r="A19" s="44" t="s">
        <v>161</v>
      </c>
      <c r="B19" s="115">
        <v>17.0</v>
      </c>
      <c r="C19" s="116" t="s">
        <v>162</v>
      </c>
      <c r="D19" s="117"/>
      <c r="E19" s="111">
        <v>6235555.0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163</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164</v>
      </c>
      <c r="D21" s="117"/>
      <c r="E21" s="111">
        <v>1051078.0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165</v>
      </c>
      <c r="D22" s="117"/>
      <c r="E22" s="111">
        <v>8991765.0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166</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167</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168</v>
      </c>
      <c r="D25" s="121"/>
      <c r="E25" s="118">
        <v>25651.0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169</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170</v>
      </c>
      <c r="D27" s="117"/>
      <c r="E27" s="118">
        <v>1638133.0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171</v>
      </c>
      <c r="D28" s="125"/>
      <c r="E28" s="126">
        <f>sum(E19:E27)</f>
        <v>17942182</v>
      </c>
      <c r="F28" s="43"/>
      <c r="G28" s="43"/>
      <c r="H28" s="43"/>
      <c r="I28" s="43"/>
      <c r="J28" s="43"/>
      <c r="K28" s="43"/>
      <c r="L28" s="43"/>
      <c r="M28" s="43"/>
      <c r="N28" s="43"/>
      <c r="O28" s="43"/>
      <c r="P28" s="43"/>
      <c r="Q28" s="43"/>
      <c r="R28" s="43"/>
      <c r="S28" s="43"/>
      <c r="T28" s="43"/>
      <c r="U28" s="43"/>
      <c r="V28" s="43"/>
      <c r="W28" s="43"/>
      <c r="X28" s="43"/>
      <c r="Y28" s="43"/>
      <c r="Z28" s="43"/>
    </row>
    <row r="29">
      <c r="A29" s="65" t="s">
        <v>172</v>
      </c>
      <c r="B29" s="127"/>
      <c r="C29" s="128" t="s">
        <v>173</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174</v>
      </c>
      <c r="D30" s="117"/>
      <c r="E30" s="111">
        <v>3.1924376E7</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175</v>
      </c>
      <c r="D31" s="117"/>
      <c r="E31" s="111">
        <v>1670758.0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176</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177</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178</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179</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180</v>
      </c>
      <c r="D36" s="131"/>
      <c r="E36" s="126">
        <f>sum(E30:E35)</f>
        <v>33595134</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181</v>
      </c>
      <c r="D37" s="135"/>
      <c r="E37" s="136">
        <f>E36+E28</f>
        <v>51537316</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EASTERSEALS CHICAGO</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182</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183</v>
      </c>
      <c r="C3" s="144" t="s">
        <v>184</v>
      </c>
      <c r="D3" s="145">
        <f>'Expenses 2022'!C40</f>
        <v>69113802</v>
      </c>
      <c r="E3" s="146"/>
      <c r="F3" s="43"/>
      <c r="G3" s="43"/>
      <c r="H3" s="43"/>
      <c r="I3" s="43"/>
      <c r="J3" s="43"/>
      <c r="K3" s="43"/>
      <c r="L3" s="43"/>
      <c r="M3" s="43"/>
      <c r="N3" s="43"/>
      <c r="O3" s="43"/>
      <c r="P3" s="43"/>
      <c r="Q3" s="43"/>
      <c r="R3" s="43"/>
      <c r="S3" s="43"/>
      <c r="T3" s="43"/>
      <c r="U3" s="43"/>
      <c r="V3" s="43"/>
      <c r="W3" s="43"/>
      <c r="X3" s="43"/>
      <c r="Y3" s="43"/>
    </row>
    <row r="4">
      <c r="A4" s="138"/>
      <c r="B4" s="49"/>
      <c r="C4" s="144" t="s">
        <v>185</v>
      </c>
      <c r="D4" s="145">
        <f>'Expenses 2022'!C31</f>
        <v>988981</v>
      </c>
      <c r="E4" s="146"/>
      <c r="F4" s="43"/>
      <c r="G4" s="43"/>
      <c r="H4" s="43"/>
      <c r="I4" s="43"/>
      <c r="J4" s="43"/>
      <c r="K4" s="43"/>
      <c r="L4" s="43"/>
      <c r="M4" s="43"/>
      <c r="N4" s="43"/>
      <c r="O4" s="43"/>
      <c r="P4" s="43"/>
      <c r="Q4" s="43"/>
      <c r="R4" s="43"/>
      <c r="S4" s="43"/>
      <c r="T4" s="43"/>
      <c r="U4" s="43"/>
      <c r="V4" s="43"/>
      <c r="W4" s="43"/>
      <c r="X4" s="43"/>
      <c r="Y4" s="43"/>
    </row>
    <row r="5">
      <c r="A5" s="138"/>
      <c r="B5" s="49"/>
      <c r="C5" s="144" t="s">
        <v>186</v>
      </c>
      <c r="D5" s="145">
        <f>D3-D4</f>
        <v>68124821</v>
      </c>
      <c r="E5" s="146"/>
      <c r="F5" s="43"/>
      <c r="G5" s="43"/>
      <c r="H5" s="43"/>
      <c r="I5" s="43"/>
      <c r="J5" s="43"/>
      <c r="K5" s="43"/>
      <c r="L5" s="43"/>
      <c r="M5" s="43"/>
      <c r="N5" s="43"/>
      <c r="O5" s="43"/>
      <c r="P5" s="43"/>
      <c r="Q5" s="43"/>
      <c r="R5" s="43"/>
      <c r="S5" s="43"/>
      <c r="T5" s="43"/>
      <c r="U5" s="43"/>
      <c r="V5" s="43"/>
      <c r="W5" s="43"/>
      <c r="X5" s="43"/>
      <c r="Y5" s="43"/>
    </row>
    <row r="6">
      <c r="A6" s="138"/>
      <c r="B6" s="49"/>
      <c r="C6" s="144" t="s">
        <v>187</v>
      </c>
      <c r="D6" s="145">
        <f>D5/12</f>
        <v>5677068.417</v>
      </c>
      <c r="E6" s="146"/>
      <c r="F6" s="43"/>
      <c r="G6" s="43"/>
      <c r="H6" s="43"/>
      <c r="I6" s="43"/>
      <c r="J6" s="43"/>
      <c r="K6" s="43"/>
      <c r="L6" s="43"/>
      <c r="M6" s="43"/>
      <c r="N6" s="43"/>
      <c r="O6" s="43"/>
      <c r="P6" s="43"/>
      <c r="Q6" s="43"/>
      <c r="R6" s="43"/>
      <c r="S6" s="43"/>
      <c r="T6" s="43"/>
      <c r="U6" s="43"/>
      <c r="V6" s="43"/>
      <c r="W6" s="43"/>
      <c r="X6" s="43"/>
      <c r="Y6" s="43"/>
    </row>
    <row r="7">
      <c r="A7" s="138"/>
      <c r="B7" s="49"/>
      <c r="C7" s="144" t="s">
        <v>188</v>
      </c>
      <c r="D7" s="75">
        <f>'Balance Sheet 2022'!E2+'Balance Sheet 2022'!E3</f>
        <v>5965905</v>
      </c>
      <c r="E7" s="146"/>
      <c r="F7" s="43"/>
      <c r="G7" s="43"/>
      <c r="H7" s="43"/>
      <c r="I7" s="43"/>
      <c r="J7" s="43"/>
      <c r="K7" s="43"/>
      <c r="L7" s="43"/>
      <c r="M7" s="43"/>
      <c r="N7" s="43"/>
      <c r="O7" s="43"/>
      <c r="P7" s="43"/>
      <c r="Q7" s="43"/>
      <c r="R7" s="43"/>
      <c r="S7" s="43"/>
      <c r="T7" s="43"/>
      <c r="U7" s="43"/>
      <c r="V7" s="43"/>
      <c r="W7" s="43"/>
      <c r="X7" s="43"/>
      <c r="Y7" s="43"/>
    </row>
    <row r="8">
      <c r="A8" s="138"/>
      <c r="B8" s="49"/>
      <c r="C8" s="147" t="s">
        <v>182</v>
      </c>
      <c r="D8" s="148">
        <f>D7/D6</f>
        <v>1.05087777</v>
      </c>
      <c r="E8" s="149" t="s">
        <v>189</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190</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191</v>
      </c>
      <c r="C11" s="144" t="s">
        <v>192</v>
      </c>
      <c r="D11" s="75">
        <f>'Balance Sheet 2022'!E30</f>
        <v>31924376</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193</v>
      </c>
      <c r="D12" s="75">
        <f>'Expenses 2022'!C40</f>
        <v>69113802</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194</v>
      </c>
      <c r="D13" s="145">
        <f>D12/12</f>
        <v>5759483.5</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190</v>
      </c>
      <c r="D14" s="148">
        <f>D11/D13</f>
        <v>5.542923424</v>
      </c>
      <c r="E14" s="149" t="s">
        <v>189</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195</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196</v>
      </c>
      <c r="C17" s="144" t="s">
        <v>197</v>
      </c>
      <c r="D17" s="75">
        <f>sum('Balance Sheet 2022'!E13:E15)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193</v>
      </c>
      <c r="D18" s="75">
        <f>'Expenses 2022'!C40</f>
        <v>69113802</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194</v>
      </c>
      <c r="D19" s="145">
        <f>D18/12</f>
        <v>5759483.5</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198</v>
      </c>
      <c r="D20" s="148">
        <f>D17/D19</f>
        <v>0</v>
      </c>
      <c r="E20" s="149" t="s">
        <v>189</v>
      </c>
      <c r="F20" s="43"/>
      <c r="G20" s="43"/>
      <c r="H20" s="43"/>
      <c r="I20" s="43"/>
      <c r="J20" s="43"/>
      <c r="K20" s="43"/>
      <c r="L20" s="43"/>
      <c r="M20" s="43"/>
      <c r="N20" s="43"/>
      <c r="O20" s="43"/>
      <c r="P20" s="43"/>
      <c r="Q20" s="43"/>
      <c r="R20" s="43"/>
      <c r="S20" s="43"/>
      <c r="T20" s="43"/>
      <c r="U20" s="43"/>
      <c r="V20" s="43"/>
      <c r="W20" s="43"/>
      <c r="X20" s="43"/>
      <c r="Y20" s="43"/>
    </row>
    <row r="21">
      <c r="A21" s="138"/>
      <c r="B21" s="49"/>
      <c r="C21" s="153" t="s">
        <v>199</v>
      </c>
      <c r="D21" s="154">
        <f>D20+D8</f>
        <v>1.05087777</v>
      </c>
      <c r="E21" s="155" t="s">
        <v>189</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200</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201</v>
      </c>
      <c r="C24" s="159"/>
      <c r="D24" s="160">
        <f>max('Revenues 2022'!E2:E7,'Revenues 2022'!F10:F15)</f>
        <v>43895138</v>
      </c>
      <c r="E24" s="161" t="s">
        <v>202</v>
      </c>
      <c r="F24" s="43"/>
      <c r="G24" s="43"/>
      <c r="H24" s="43"/>
      <c r="I24" s="43"/>
      <c r="J24" s="43"/>
      <c r="K24" s="43"/>
      <c r="L24" s="43"/>
      <c r="M24" s="43"/>
      <c r="N24" s="43"/>
      <c r="O24" s="43"/>
      <c r="P24" s="43"/>
      <c r="Q24" s="43"/>
      <c r="R24" s="43"/>
      <c r="S24" s="43"/>
      <c r="T24" s="43"/>
      <c r="U24" s="43"/>
      <c r="V24" s="43"/>
      <c r="W24" s="43"/>
      <c r="X24" s="43"/>
      <c r="Y24" s="43"/>
    </row>
    <row r="25">
      <c r="A25" s="138"/>
      <c r="B25" s="49"/>
      <c r="C25" s="144" t="s">
        <v>203</v>
      </c>
      <c r="D25" s="145">
        <f>'Revenues 2022'!F44</f>
        <v>68969293</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200</v>
      </c>
      <c r="D26" s="162">
        <f>D24/D25</f>
        <v>0.6364446566</v>
      </c>
      <c r="E26" s="149" t="s">
        <v>204</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205</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206</v>
      </c>
      <c r="C29" s="144" t="s">
        <v>207</v>
      </c>
      <c r="D29" s="75">
        <f>SUM('Expenses 2022'!C7:C9)</f>
        <v>31653283</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208</v>
      </c>
      <c r="D30" s="75">
        <f>SUM('Expenses 2022'!C10:C12)</f>
        <v>8550763</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209</v>
      </c>
      <c r="D31" s="75">
        <f>sum(D29:D30)</f>
        <v>40204046</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184</v>
      </c>
      <c r="D32" s="75">
        <f>'Expenses 2022'!C40</f>
        <v>69113802</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210</v>
      </c>
      <c r="D33" s="162">
        <f>D31/D32</f>
        <v>0.5817079199</v>
      </c>
      <c r="E33" s="149" t="s">
        <v>211</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212</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213</v>
      </c>
      <c r="C36" s="144" t="s">
        <v>214</v>
      </c>
      <c r="D36" s="75">
        <f>SUM('Expenses 2022'!C10:C11)</f>
        <v>5737094</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207</v>
      </c>
      <c r="D37" s="75">
        <f>SUM('Expenses 2022'!C7:C9)</f>
        <v>31653283</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212</v>
      </c>
      <c r="D38" s="162">
        <f>D36/D37</f>
        <v>0.1812479925</v>
      </c>
      <c r="E38" s="149" t="s">
        <v>215</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216</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217</v>
      </c>
      <c r="C41" s="147" t="s">
        <v>218</v>
      </c>
      <c r="D41" s="75">
        <f>'Expenses 2022'!D40</f>
        <v>63318464</v>
      </c>
      <c r="E41" s="164">
        <f t="shared" ref="E41:E44" si="1">D41/$D$44</f>
        <v>0.9161478918</v>
      </c>
      <c r="F41" s="43"/>
      <c r="G41" s="43"/>
      <c r="H41" s="43"/>
      <c r="I41" s="43"/>
      <c r="J41" s="43"/>
      <c r="K41" s="43"/>
      <c r="L41" s="43"/>
      <c r="M41" s="43"/>
      <c r="N41" s="43"/>
      <c r="O41" s="43"/>
      <c r="P41" s="43"/>
      <c r="Q41" s="43"/>
      <c r="R41" s="43"/>
      <c r="S41" s="43"/>
      <c r="T41" s="43"/>
      <c r="U41" s="43"/>
      <c r="V41" s="43"/>
      <c r="W41" s="43"/>
      <c r="X41" s="43"/>
      <c r="Y41" s="43"/>
    </row>
    <row r="42">
      <c r="A42" s="138"/>
      <c r="B42" s="49"/>
      <c r="C42" s="147" t="s">
        <v>219</v>
      </c>
      <c r="D42" s="145">
        <f>'Expenses 2022'!E40</f>
        <v>5607925</v>
      </c>
      <c r="E42" s="164">
        <f t="shared" si="1"/>
        <v>0.08114045007</v>
      </c>
      <c r="F42" s="43"/>
      <c r="G42" s="43"/>
      <c r="H42" s="43"/>
      <c r="I42" s="43"/>
      <c r="J42" s="43"/>
      <c r="K42" s="43"/>
      <c r="L42" s="43"/>
      <c r="M42" s="43"/>
      <c r="N42" s="43"/>
      <c r="O42" s="43"/>
      <c r="P42" s="43"/>
      <c r="Q42" s="43"/>
      <c r="R42" s="43"/>
      <c r="S42" s="43"/>
      <c r="T42" s="43"/>
      <c r="U42" s="43"/>
      <c r="V42" s="43"/>
      <c r="W42" s="43"/>
      <c r="X42" s="43"/>
      <c r="Y42" s="43"/>
    </row>
    <row r="43">
      <c r="A43" s="138"/>
      <c r="B43" s="49"/>
      <c r="C43" s="147" t="s">
        <v>220</v>
      </c>
      <c r="D43" s="145">
        <f>'Expenses 2022'!F40</f>
        <v>187413</v>
      </c>
      <c r="E43" s="164">
        <f t="shared" si="1"/>
        <v>0.002711658085</v>
      </c>
      <c r="F43" s="43"/>
      <c r="G43" s="43"/>
      <c r="H43" s="43"/>
      <c r="I43" s="43"/>
      <c r="J43" s="43"/>
      <c r="K43" s="43"/>
      <c r="L43" s="43"/>
      <c r="M43" s="43"/>
      <c r="N43" s="43"/>
      <c r="O43" s="43"/>
      <c r="P43" s="43"/>
      <c r="Q43" s="43"/>
      <c r="R43" s="43"/>
      <c r="S43" s="43"/>
      <c r="T43" s="43"/>
      <c r="U43" s="43"/>
      <c r="V43" s="43"/>
      <c r="W43" s="43"/>
      <c r="X43" s="43"/>
      <c r="Y43" s="43"/>
    </row>
    <row r="44">
      <c r="A44" s="138"/>
      <c r="B44" s="49"/>
      <c r="C44" s="144" t="s">
        <v>184</v>
      </c>
      <c r="D44" s="145">
        <f>sum(D41:D43)</f>
        <v>69113802</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221</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222</v>
      </c>
      <c r="C47" s="144" t="s">
        <v>223</v>
      </c>
      <c r="D47" s="145">
        <f>'Revenues 2022'!F9</f>
        <v>44698505</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224</v>
      </c>
      <c r="D48" s="145">
        <f>'Expenses 2022'!F40</f>
        <v>187413</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225</v>
      </c>
      <c r="D49" s="165">
        <f>if(D48=0, "$0",D47/D48)</f>
        <v>238.5026919</v>
      </c>
      <c r="E49" s="149" t="s">
        <v>226</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227</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228</v>
      </c>
      <c r="C52" s="144" t="s">
        <v>229</v>
      </c>
      <c r="D52" s="145">
        <f>sum('Balance Sheet 2022'!E2:E10)</f>
        <v>24239900</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230</v>
      </c>
      <c r="D53" s="145">
        <f>sum('Balance Sheet 2022'!E19:E22)</f>
        <v>16278398</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231</v>
      </c>
      <c r="D54" s="167">
        <f>D52/D53</f>
        <v>1.489083877</v>
      </c>
      <c r="E54" s="149" t="s">
        <v>232</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233</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234</v>
      </c>
      <c r="C57" s="144" t="s">
        <v>235</v>
      </c>
      <c r="D57" s="145">
        <f>sum('Balance Sheet 2022'!E25:E26)</f>
        <v>25651</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236</v>
      </c>
      <c r="D58" s="145">
        <f>'Balance Sheet 2022'!E18</f>
        <v>51537316</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237</v>
      </c>
      <c r="D59" s="168">
        <f>D57/D58</f>
        <v>0.0004977170328</v>
      </c>
      <c r="E59" s="149" t="s">
        <v>238</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EASTERSEALS CHICAGO</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189683.0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4.6812284E7</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673652.0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148987.0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47675619</v>
      </c>
      <c r="G9" s="58"/>
      <c r="H9" s="58"/>
      <c r="I9" s="58"/>
      <c r="J9" s="58"/>
      <c r="K9" s="58"/>
      <c r="L9" s="58"/>
      <c r="M9" s="58"/>
      <c r="N9" s="58"/>
      <c r="O9" s="58"/>
      <c r="P9" s="58"/>
      <c r="Q9" s="58"/>
      <c r="R9" s="58"/>
      <c r="S9" s="58"/>
      <c r="T9" s="58"/>
      <c r="U9" s="58"/>
      <c r="V9" s="58"/>
      <c r="W9" s="58"/>
      <c r="X9" s="58"/>
      <c r="Y9" s="58"/>
      <c r="Z9" s="58"/>
    </row>
    <row r="10">
      <c r="A10" s="44" t="s">
        <v>62</v>
      </c>
      <c r="B10" s="59" t="s">
        <v>63</v>
      </c>
      <c r="C10" s="60" t="s">
        <v>239</v>
      </c>
      <c r="D10" s="15"/>
      <c r="E10" s="15"/>
      <c r="F10" s="48">
        <v>2.5126496E7</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t="s">
        <v>240</v>
      </c>
      <c r="D11" s="61"/>
      <c r="E11" s="61"/>
      <c r="F11" s="62">
        <v>337668.0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25464164</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547730.0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203825.0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203825</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203825</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241</v>
      </c>
      <c r="D26" s="50">
        <v>1239838.0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1562713.0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-322875</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-322875</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291489.0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291570.0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-81</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t="s">
        <v>96</v>
      </c>
      <c r="D39" s="74"/>
      <c r="E39" s="48">
        <v>25777.0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t="s">
        <v>97</v>
      </c>
      <c r="D40" s="74"/>
      <c r="E40" s="48">
        <v>188846.0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214623</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99</v>
      </c>
      <c r="D44" s="88"/>
      <c r="E44" s="88"/>
      <c r="F44" s="89">
        <f>sum(F16:F43)+F9</f>
        <v>73783005</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EASTERSEALS CHICAGO</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100</v>
      </c>
      <c r="D2" s="42" t="s">
        <v>101</v>
      </c>
      <c r="E2" s="42" t="s">
        <v>102</v>
      </c>
      <c r="F2" s="42" t="s">
        <v>103</v>
      </c>
      <c r="G2" s="43"/>
      <c r="H2" s="43"/>
      <c r="I2" s="43"/>
      <c r="J2" s="43"/>
      <c r="K2" s="43"/>
      <c r="L2" s="43"/>
      <c r="M2" s="43"/>
      <c r="N2" s="43"/>
      <c r="O2" s="43"/>
      <c r="P2" s="43"/>
      <c r="Q2" s="43"/>
      <c r="R2" s="43"/>
      <c r="S2" s="43"/>
      <c r="T2" s="43"/>
      <c r="U2" s="43"/>
      <c r="V2" s="43"/>
      <c r="W2" s="43"/>
      <c r="X2" s="43"/>
      <c r="Y2" s="43"/>
      <c r="Z2" s="43"/>
    </row>
    <row r="3">
      <c r="A3" s="80">
        <v>1.0</v>
      </c>
      <c r="B3" s="96" t="s">
        <v>104</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105</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106</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107</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108</v>
      </c>
      <c r="C7" s="98">
        <f t="shared" si="1"/>
        <v>1026772</v>
      </c>
      <c r="D7" s="99">
        <v>0.0</v>
      </c>
      <c r="E7" s="99">
        <v>1026772.0</v>
      </c>
      <c r="F7" s="99">
        <v>0.0</v>
      </c>
      <c r="G7" s="43"/>
      <c r="H7" s="43"/>
      <c r="I7" s="43"/>
      <c r="J7" s="43"/>
      <c r="K7" s="43"/>
      <c r="L7" s="43"/>
      <c r="M7" s="43"/>
      <c r="N7" s="43"/>
      <c r="O7" s="43"/>
      <c r="P7" s="43"/>
      <c r="Q7" s="43"/>
      <c r="R7" s="43"/>
      <c r="S7" s="43"/>
      <c r="T7" s="43"/>
      <c r="U7" s="43"/>
      <c r="V7" s="43"/>
      <c r="W7" s="43"/>
      <c r="X7" s="43"/>
      <c r="Y7" s="43"/>
      <c r="Z7" s="43"/>
    </row>
    <row r="8">
      <c r="A8" s="80">
        <v>6.0</v>
      </c>
      <c r="B8" s="96" t="s">
        <v>109</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110</v>
      </c>
      <c r="C9" s="98">
        <f t="shared" si="1"/>
        <v>34091795</v>
      </c>
      <c r="D9" s="99">
        <v>3.182337E7</v>
      </c>
      <c r="E9" s="99">
        <v>2182591.0</v>
      </c>
      <c r="F9" s="99">
        <v>85834.0</v>
      </c>
      <c r="G9" s="43"/>
      <c r="H9" s="43"/>
      <c r="I9" s="43"/>
      <c r="J9" s="43"/>
      <c r="K9" s="43"/>
      <c r="L9" s="43"/>
      <c r="M9" s="43"/>
      <c r="N9" s="43"/>
      <c r="O9" s="43"/>
      <c r="P9" s="43"/>
      <c r="Q9" s="43"/>
      <c r="R9" s="43"/>
      <c r="S9" s="43"/>
      <c r="T9" s="43"/>
      <c r="U9" s="43"/>
      <c r="V9" s="43"/>
      <c r="W9" s="43"/>
      <c r="X9" s="43"/>
      <c r="Y9" s="43"/>
      <c r="Z9" s="43"/>
    </row>
    <row r="10">
      <c r="A10" s="80">
        <v>8.0</v>
      </c>
      <c r="B10" s="96" t="s">
        <v>111</v>
      </c>
      <c r="C10" s="98">
        <f t="shared" si="1"/>
        <v>1407532</v>
      </c>
      <c r="D10" s="99">
        <v>1318497.0</v>
      </c>
      <c r="E10" s="99">
        <v>87854.0</v>
      </c>
      <c r="F10" s="99">
        <v>1181.0</v>
      </c>
      <c r="G10" s="43"/>
      <c r="H10" s="43"/>
      <c r="I10" s="43"/>
      <c r="J10" s="43"/>
      <c r="K10" s="43"/>
      <c r="L10" s="43"/>
      <c r="M10" s="43"/>
      <c r="N10" s="43"/>
      <c r="O10" s="43"/>
      <c r="P10" s="43"/>
      <c r="Q10" s="43"/>
      <c r="R10" s="43"/>
      <c r="S10" s="43"/>
      <c r="T10" s="43"/>
      <c r="U10" s="43"/>
      <c r="V10" s="43"/>
      <c r="W10" s="43"/>
      <c r="X10" s="43"/>
      <c r="Y10" s="43"/>
      <c r="Z10" s="43"/>
    </row>
    <row r="11">
      <c r="A11" s="45">
        <v>9.0</v>
      </c>
      <c r="B11" s="46" t="s">
        <v>112</v>
      </c>
      <c r="C11" s="98">
        <f t="shared" si="1"/>
        <v>5470492</v>
      </c>
      <c r="D11" s="99">
        <v>5262535.0</v>
      </c>
      <c r="E11" s="99">
        <v>205062.0</v>
      </c>
      <c r="F11" s="99">
        <v>2895.0</v>
      </c>
      <c r="G11" s="43"/>
      <c r="H11" s="43"/>
      <c r="I11" s="43"/>
      <c r="J11" s="43"/>
      <c r="K11" s="43"/>
      <c r="L11" s="43"/>
      <c r="M11" s="43"/>
      <c r="N11" s="43"/>
      <c r="O11" s="43"/>
      <c r="P11" s="43"/>
      <c r="Q11" s="43"/>
      <c r="R11" s="43"/>
      <c r="S11" s="43"/>
      <c r="T11" s="43"/>
      <c r="U11" s="43"/>
      <c r="V11" s="43"/>
      <c r="W11" s="43"/>
      <c r="X11" s="43"/>
      <c r="Y11" s="43"/>
      <c r="Z11" s="43"/>
    </row>
    <row r="12">
      <c r="A12" s="45">
        <v>10.0</v>
      </c>
      <c r="B12" s="46" t="s">
        <v>113</v>
      </c>
      <c r="C12" s="98">
        <f t="shared" si="1"/>
        <v>3230775</v>
      </c>
      <c r="D12" s="99">
        <v>2954595.0</v>
      </c>
      <c r="E12" s="99">
        <v>269122.0</v>
      </c>
      <c r="F12" s="99">
        <v>7058.0</v>
      </c>
      <c r="G12" s="43"/>
      <c r="H12" s="43"/>
      <c r="I12" s="43"/>
      <c r="J12" s="43"/>
      <c r="K12" s="43"/>
      <c r="L12" s="43"/>
      <c r="M12" s="43"/>
      <c r="N12" s="43"/>
      <c r="O12" s="43"/>
      <c r="P12" s="43"/>
      <c r="Q12" s="43"/>
      <c r="R12" s="43"/>
      <c r="S12" s="43"/>
      <c r="T12" s="43"/>
      <c r="U12" s="43"/>
      <c r="V12" s="43"/>
      <c r="W12" s="43"/>
      <c r="X12" s="43"/>
      <c r="Y12" s="43"/>
      <c r="Z12" s="43"/>
    </row>
    <row r="13">
      <c r="A13" s="45">
        <v>11.0</v>
      </c>
      <c r="B13" s="46" t="s">
        <v>114</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115</v>
      </c>
      <c r="B14" s="46" t="s">
        <v>116</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117</v>
      </c>
      <c r="C15" s="98">
        <f t="shared" si="1"/>
        <v>79236</v>
      </c>
      <c r="D15" s="99">
        <v>48889.0</v>
      </c>
      <c r="E15" s="99">
        <v>30347.0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118</v>
      </c>
      <c r="C16" s="98">
        <f t="shared" si="1"/>
        <v>150781</v>
      </c>
      <c r="D16" s="99">
        <v>0.0</v>
      </c>
      <c r="E16" s="99">
        <v>150781.0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119</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120</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121</v>
      </c>
      <c r="C19" s="98">
        <f t="shared" si="1"/>
        <v>32153</v>
      </c>
      <c r="D19" s="99">
        <v>0.0</v>
      </c>
      <c r="E19" s="99">
        <v>32153.0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122</v>
      </c>
      <c r="C20" s="98">
        <f t="shared" si="1"/>
        <v>19293810</v>
      </c>
      <c r="D20" s="99">
        <v>1.839596E7</v>
      </c>
      <c r="E20" s="99">
        <v>687196.0</v>
      </c>
      <c r="F20" s="99">
        <v>210654.0</v>
      </c>
      <c r="G20" s="43"/>
      <c r="H20" s="43"/>
      <c r="I20" s="43"/>
      <c r="J20" s="43"/>
      <c r="K20" s="43"/>
      <c r="L20" s="43"/>
      <c r="M20" s="43"/>
      <c r="N20" s="43"/>
      <c r="O20" s="43"/>
      <c r="P20" s="43"/>
      <c r="Q20" s="43"/>
      <c r="R20" s="43"/>
      <c r="S20" s="43"/>
      <c r="T20" s="43"/>
      <c r="U20" s="43"/>
      <c r="V20" s="43"/>
      <c r="W20" s="43"/>
      <c r="X20" s="43"/>
      <c r="Y20" s="43"/>
      <c r="Z20" s="43"/>
    </row>
    <row r="21">
      <c r="A21" s="45">
        <v>12.0</v>
      </c>
      <c r="B21" s="46" t="s">
        <v>123</v>
      </c>
      <c r="C21" s="98">
        <f t="shared" si="1"/>
        <v>232737</v>
      </c>
      <c r="D21" s="99">
        <v>230737.0</v>
      </c>
      <c r="E21" s="99">
        <v>2000.0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124</v>
      </c>
      <c r="C22" s="98">
        <f t="shared" si="1"/>
        <v>2534382</v>
      </c>
      <c r="D22" s="99">
        <v>2317995.0</v>
      </c>
      <c r="E22" s="99">
        <v>205292.0</v>
      </c>
      <c r="F22" s="99">
        <v>11095.0</v>
      </c>
      <c r="G22" s="43"/>
      <c r="H22" s="43"/>
      <c r="I22" s="43"/>
      <c r="J22" s="43"/>
      <c r="K22" s="43"/>
      <c r="L22" s="43"/>
      <c r="M22" s="43"/>
      <c r="N22" s="43"/>
      <c r="O22" s="43"/>
      <c r="P22" s="43"/>
      <c r="Q22" s="43"/>
      <c r="R22" s="43"/>
      <c r="S22" s="43"/>
      <c r="T22" s="43"/>
      <c r="U22" s="43"/>
      <c r="V22" s="43"/>
      <c r="W22" s="43"/>
      <c r="X22" s="43"/>
      <c r="Y22" s="43"/>
      <c r="Z22" s="43"/>
    </row>
    <row r="23">
      <c r="A23" s="45">
        <v>14.0</v>
      </c>
      <c r="B23" s="46" t="s">
        <v>125</v>
      </c>
      <c r="C23" s="98">
        <f t="shared" si="1"/>
        <v>868466</v>
      </c>
      <c r="D23" s="99">
        <v>836088.0</v>
      </c>
      <c r="E23" s="99">
        <v>32378.0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126</v>
      </c>
      <c r="C25" s="98">
        <f t="shared" si="1"/>
        <v>3103283</v>
      </c>
      <c r="D25" s="99">
        <v>2995476.0</v>
      </c>
      <c r="E25" s="99">
        <v>107807.0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127</v>
      </c>
      <c r="C26" s="98">
        <f t="shared" si="1"/>
        <v>189794</v>
      </c>
      <c r="D26" s="99">
        <v>180215.0</v>
      </c>
      <c r="E26" s="99">
        <v>9074.0</v>
      </c>
      <c r="F26" s="99">
        <v>505.0</v>
      </c>
      <c r="G26" s="43"/>
      <c r="H26" s="43"/>
      <c r="I26" s="43"/>
      <c r="J26" s="43"/>
      <c r="K26" s="43"/>
      <c r="L26" s="43"/>
      <c r="M26" s="43"/>
      <c r="N26" s="43"/>
      <c r="O26" s="43"/>
      <c r="P26" s="43"/>
      <c r="Q26" s="43"/>
      <c r="R26" s="43"/>
      <c r="S26" s="43"/>
      <c r="T26" s="43"/>
      <c r="U26" s="43"/>
      <c r="V26" s="43"/>
      <c r="W26" s="43"/>
      <c r="X26" s="43"/>
      <c r="Y26" s="43"/>
      <c r="Z26" s="43"/>
    </row>
    <row r="27">
      <c r="A27" s="80">
        <v>18.0</v>
      </c>
      <c r="B27" s="96" t="s">
        <v>128</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129</v>
      </c>
      <c r="C28" s="98">
        <f t="shared" si="1"/>
        <v>593823</v>
      </c>
      <c r="D28" s="99">
        <v>566641.0</v>
      </c>
      <c r="E28" s="99">
        <v>26549.0</v>
      </c>
      <c r="F28" s="99">
        <v>633.0</v>
      </c>
      <c r="G28" s="43"/>
      <c r="H28" s="43"/>
      <c r="I28" s="43"/>
      <c r="J28" s="43"/>
      <c r="K28" s="43"/>
      <c r="L28" s="43"/>
      <c r="M28" s="43"/>
      <c r="N28" s="43"/>
      <c r="O28" s="43"/>
      <c r="P28" s="43"/>
      <c r="Q28" s="43"/>
      <c r="R28" s="43"/>
      <c r="S28" s="43"/>
      <c r="T28" s="43"/>
      <c r="U28" s="43"/>
      <c r="V28" s="43"/>
      <c r="W28" s="43"/>
      <c r="X28" s="43"/>
      <c r="Y28" s="43"/>
      <c r="Z28" s="43"/>
    </row>
    <row r="29">
      <c r="A29" s="45">
        <v>20.0</v>
      </c>
      <c r="B29" s="46" t="s">
        <v>130</v>
      </c>
      <c r="C29" s="98">
        <f t="shared" si="1"/>
        <v>280</v>
      </c>
      <c r="D29" s="99">
        <v>257.0</v>
      </c>
      <c r="E29" s="99">
        <v>23.0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131</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132</v>
      </c>
      <c r="C31" s="98">
        <f t="shared" si="1"/>
        <v>1113840</v>
      </c>
      <c r="D31" s="99">
        <v>1004462.0</v>
      </c>
      <c r="E31" s="99">
        <v>108075.0</v>
      </c>
      <c r="F31" s="99">
        <v>1303.0</v>
      </c>
      <c r="G31" s="43"/>
      <c r="H31" s="43"/>
      <c r="I31" s="43"/>
      <c r="J31" s="43"/>
      <c r="K31" s="43"/>
      <c r="L31" s="43"/>
      <c r="M31" s="43"/>
      <c r="N31" s="43"/>
      <c r="O31" s="43"/>
      <c r="P31" s="43"/>
      <c r="Q31" s="43"/>
      <c r="R31" s="43"/>
      <c r="S31" s="43"/>
      <c r="T31" s="43"/>
      <c r="U31" s="43"/>
      <c r="V31" s="43"/>
      <c r="W31" s="43"/>
      <c r="X31" s="43"/>
      <c r="Y31" s="43"/>
      <c r="Z31" s="43"/>
    </row>
    <row r="32">
      <c r="A32" s="45">
        <v>23.0</v>
      </c>
      <c r="B32" s="46" t="s">
        <v>133</v>
      </c>
      <c r="C32" s="98">
        <f t="shared" si="1"/>
        <v>383551</v>
      </c>
      <c r="D32" s="99">
        <v>359326.0</v>
      </c>
      <c r="E32" s="99">
        <v>24224.0</v>
      </c>
      <c r="F32" s="99">
        <v>1.0</v>
      </c>
      <c r="G32" s="43"/>
      <c r="H32" s="43"/>
      <c r="I32" s="43"/>
      <c r="J32" s="43"/>
      <c r="K32" s="43"/>
      <c r="L32" s="43"/>
      <c r="M32" s="43"/>
      <c r="N32" s="43"/>
      <c r="O32" s="43"/>
      <c r="P32" s="43"/>
      <c r="Q32" s="43"/>
      <c r="R32" s="43"/>
      <c r="S32" s="43"/>
      <c r="T32" s="43"/>
      <c r="U32" s="43"/>
      <c r="V32" s="43"/>
      <c r="W32" s="43"/>
      <c r="X32" s="43"/>
      <c r="Y32" s="43"/>
      <c r="Z32" s="43"/>
    </row>
    <row r="33">
      <c r="A33" s="45">
        <v>24.0</v>
      </c>
      <c r="B33" s="46" t="s">
        <v>134</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115</v>
      </c>
      <c r="B34" s="46" t="s">
        <v>242</v>
      </c>
      <c r="C34" s="98">
        <f t="shared" si="1"/>
        <v>601313</v>
      </c>
      <c r="D34" s="99">
        <v>601313.0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243</v>
      </c>
      <c r="C35" s="98">
        <f t="shared" si="1"/>
        <v>145715</v>
      </c>
      <c r="D35" s="99">
        <v>0.0</v>
      </c>
      <c r="E35" s="99">
        <v>145715.0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136</v>
      </c>
      <c r="C36" s="98">
        <f t="shared" si="1"/>
        <v>77185</v>
      </c>
      <c r="D36" s="99">
        <v>77185.0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138</v>
      </c>
      <c r="C37" s="98">
        <f t="shared" si="1"/>
        <v>30840</v>
      </c>
      <c r="D37" s="99">
        <v>21090.0</v>
      </c>
      <c r="E37" s="99">
        <v>2402.0</v>
      </c>
      <c r="F37" s="99">
        <v>7348.0</v>
      </c>
      <c r="G37" s="43"/>
      <c r="H37" s="43"/>
      <c r="I37" s="43"/>
      <c r="J37" s="43"/>
      <c r="K37" s="43"/>
      <c r="L37" s="43"/>
      <c r="M37" s="43"/>
      <c r="N37" s="43"/>
      <c r="O37" s="43"/>
      <c r="P37" s="43"/>
      <c r="Q37" s="43"/>
      <c r="R37" s="43"/>
      <c r="S37" s="43"/>
      <c r="T37" s="43"/>
      <c r="U37" s="43"/>
      <c r="V37" s="43"/>
      <c r="W37" s="43"/>
      <c r="X37" s="43"/>
      <c r="Y37" s="43"/>
      <c r="Z37" s="43"/>
    </row>
    <row r="38">
      <c r="A38" s="45" t="s">
        <v>54</v>
      </c>
      <c r="B38" s="46" t="s">
        <v>139</v>
      </c>
      <c r="C38" s="98">
        <f t="shared" si="1"/>
        <v>26098</v>
      </c>
      <c r="D38" s="99">
        <v>26098.0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140</v>
      </c>
      <c r="C40" s="103">
        <f t="shared" ref="C40:F40" si="2">sum(C3:C39)</f>
        <v>74684653</v>
      </c>
      <c r="D40" s="103">
        <f t="shared" si="2"/>
        <v>69020729</v>
      </c>
      <c r="E40" s="103">
        <f t="shared" si="2"/>
        <v>5335417</v>
      </c>
      <c r="F40" s="103">
        <f t="shared" si="2"/>
        <v>328507</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EASTERSEALS CHICAGO</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141</v>
      </c>
      <c r="B2" s="45">
        <v>1.0</v>
      </c>
      <c r="C2" s="46" t="s">
        <v>142</v>
      </c>
      <c r="D2" s="110"/>
      <c r="E2" s="111">
        <v>0.0</v>
      </c>
      <c r="F2" s="43"/>
      <c r="G2" s="43"/>
      <c r="H2" s="43"/>
      <c r="I2" s="43"/>
      <c r="J2" s="43"/>
      <c r="K2" s="43"/>
      <c r="L2" s="43"/>
      <c r="M2" s="43"/>
      <c r="N2" s="43"/>
      <c r="O2" s="43"/>
      <c r="P2" s="43"/>
      <c r="Q2" s="43"/>
      <c r="R2" s="43"/>
      <c r="S2" s="43"/>
      <c r="T2" s="43"/>
      <c r="U2" s="43"/>
      <c r="V2" s="43"/>
      <c r="W2" s="43"/>
      <c r="X2" s="43"/>
      <c r="Y2" s="43"/>
      <c r="Z2" s="43"/>
    </row>
    <row r="3">
      <c r="A3" s="49"/>
      <c r="B3" s="45">
        <v>2.0</v>
      </c>
      <c r="C3" s="46" t="s">
        <v>143</v>
      </c>
      <c r="D3" s="112"/>
      <c r="E3" s="111">
        <v>7772405.0</v>
      </c>
      <c r="F3" s="43"/>
      <c r="G3" s="43"/>
      <c r="H3" s="43"/>
      <c r="I3" s="43"/>
      <c r="J3" s="43"/>
      <c r="K3" s="43"/>
      <c r="L3" s="43"/>
      <c r="M3" s="43"/>
      <c r="N3" s="43"/>
      <c r="O3" s="43"/>
      <c r="P3" s="43"/>
      <c r="Q3" s="43"/>
      <c r="R3" s="43"/>
      <c r="S3" s="43"/>
      <c r="T3" s="43"/>
      <c r="U3" s="43"/>
      <c r="V3" s="43"/>
      <c r="W3" s="43"/>
      <c r="X3" s="43"/>
      <c r="Y3" s="43"/>
      <c r="Z3" s="43"/>
    </row>
    <row r="4">
      <c r="A4" s="49"/>
      <c r="B4" s="45">
        <v>3.0</v>
      </c>
      <c r="C4" s="46" t="s">
        <v>144</v>
      </c>
      <c r="D4" s="110"/>
      <c r="E4" s="111">
        <v>312558.0</v>
      </c>
      <c r="F4" s="43"/>
      <c r="G4" s="43"/>
      <c r="H4" s="43"/>
      <c r="I4" s="43"/>
      <c r="J4" s="43"/>
      <c r="K4" s="43"/>
      <c r="L4" s="43"/>
      <c r="M4" s="43"/>
      <c r="N4" s="43"/>
      <c r="O4" s="43"/>
      <c r="P4" s="43"/>
      <c r="Q4" s="43"/>
      <c r="R4" s="43"/>
      <c r="S4" s="43"/>
      <c r="T4" s="43"/>
      <c r="U4" s="43"/>
      <c r="V4" s="43"/>
      <c r="W4" s="43"/>
      <c r="X4" s="43"/>
      <c r="Y4" s="43"/>
      <c r="Z4" s="43"/>
    </row>
    <row r="5">
      <c r="A5" s="49"/>
      <c r="B5" s="45">
        <v>4.0</v>
      </c>
      <c r="C5" s="46" t="s">
        <v>145</v>
      </c>
      <c r="D5" s="112"/>
      <c r="E5" s="111">
        <v>9540533.0</v>
      </c>
      <c r="F5" s="43"/>
      <c r="G5" s="43"/>
      <c r="H5" s="43"/>
      <c r="I5" s="43"/>
      <c r="J5" s="43"/>
      <c r="K5" s="43"/>
      <c r="L5" s="43"/>
      <c r="M5" s="43"/>
      <c r="N5" s="43"/>
      <c r="O5" s="43"/>
      <c r="P5" s="43"/>
      <c r="Q5" s="43"/>
      <c r="R5" s="43"/>
      <c r="S5" s="43"/>
      <c r="T5" s="43"/>
      <c r="U5" s="43"/>
      <c r="V5" s="43"/>
      <c r="W5" s="43"/>
      <c r="X5" s="43"/>
      <c r="Y5" s="43"/>
      <c r="Z5" s="43"/>
    </row>
    <row r="6">
      <c r="A6" s="49"/>
      <c r="B6" s="45">
        <v>5.0</v>
      </c>
      <c r="C6" s="51" t="s">
        <v>146</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147</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148</v>
      </c>
      <c r="D8" s="112"/>
      <c r="E8" s="111">
        <v>8068800.0</v>
      </c>
      <c r="F8" s="43"/>
      <c r="G8" s="43"/>
      <c r="H8" s="43"/>
      <c r="I8" s="43"/>
      <c r="J8" s="43"/>
      <c r="K8" s="43"/>
      <c r="L8" s="43"/>
      <c r="M8" s="43"/>
      <c r="N8" s="43"/>
      <c r="O8" s="43"/>
      <c r="P8" s="43"/>
      <c r="Q8" s="43"/>
      <c r="R8" s="43"/>
      <c r="S8" s="43"/>
      <c r="T8" s="43"/>
      <c r="U8" s="43"/>
      <c r="V8" s="43"/>
      <c r="W8" s="43"/>
      <c r="X8" s="43"/>
      <c r="Y8" s="43"/>
      <c r="Z8" s="43"/>
    </row>
    <row r="9">
      <c r="A9" s="49"/>
      <c r="B9" s="45">
        <v>8.0</v>
      </c>
      <c r="C9" s="46" t="s">
        <v>149</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150</v>
      </c>
      <c r="D10" s="110"/>
      <c r="E10" s="111">
        <v>1042446.0</v>
      </c>
      <c r="F10" s="43"/>
      <c r="G10" s="43"/>
      <c r="H10" s="43"/>
      <c r="I10" s="43"/>
      <c r="J10" s="43"/>
      <c r="K10" s="43"/>
      <c r="L10" s="43"/>
      <c r="M10" s="43"/>
      <c r="N10" s="43"/>
      <c r="O10" s="43"/>
      <c r="P10" s="43"/>
      <c r="Q10" s="43"/>
      <c r="R10" s="43"/>
      <c r="S10" s="43"/>
      <c r="T10" s="43"/>
      <c r="U10" s="43"/>
      <c r="V10" s="43"/>
      <c r="W10" s="43"/>
      <c r="X10" s="43"/>
      <c r="Y10" s="43"/>
      <c r="Z10" s="43"/>
    </row>
    <row r="11">
      <c r="A11" s="49"/>
      <c r="B11" s="45" t="s">
        <v>151</v>
      </c>
      <c r="C11" s="46" t="s">
        <v>152</v>
      </c>
      <c r="D11" s="111">
        <v>1.3830853E7</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153</v>
      </c>
      <c r="C12" s="46" t="s">
        <v>154</v>
      </c>
      <c r="D12" s="111">
        <v>4116101.0</v>
      </c>
      <c r="E12" s="108">
        <f>D11-D12</f>
        <v>9714752</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155</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156</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157</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158</v>
      </c>
      <c r="D16" s="112"/>
      <c r="E16" s="111">
        <v>1233704.0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159</v>
      </c>
      <c r="D17" s="112"/>
      <c r="E17" s="111">
        <v>1.5918929E7</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160</v>
      </c>
      <c r="D18" s="113"/>
      <c r="E18" s="114">
        <f>sum(E2:E17)</f>
        <v>53604127</v>
      </c>
      <c r="F18" s="43"/>
      <c r="G18" s="43"/>
      <c r="H18" s="43"/>
      <c r="I18" s="43"/>
      <c r="J18" s="43"/>
      <c r="K18" s="43"/>
      <c r="L18" s="43"/>
      <c r="M18" s="43"/>
      <c r="N18" s="43"/>
      <c r="O18" s="43"/>
      <c r="P18" s="43"/>
      <c r="Q18" s="43"/>
      <c r="R18" s="43"/>
      <c r="S18" s="43"/>
      <c r="T18" s="43"/>
      <c r="U18" s="43"/>
      <c r="V18" s="43"/>
      <c r="W18" s="43"/>
      <c r="X18" s="43"/>
      <c r="Y18" s="43"/>
      <c r="Z18" s="43"/>
    </row>
    <row r="19">
      <c r="A19" s="44" t="s">
        <v>161</v>
      </c>
      <c r="B19" s="115">
        <v>17.0</v>
      </c>
      <c r="C19" s="116" t="s">
        <v>162</v>
      </c>
      <c r="D19" s="117"/>
      <c r="E19" s="111">
        <v>6740827.0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163</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164</v>
      </c>
      <c r="D21" s="117"/>
      <c r="E21" s="111">
        <v>2793039.0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165</v>
      </c>
      <c r="D22" s="117"/>
      <c r="E22" s="111">
        <v>8629563.0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166</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167</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168</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169</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170</v>
      </c>
      <c r="D27" s="117"/>
      <c r="E27" s="118">
        <v>1270679.0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171</v>
      </c>
      <c r="D28" s="125"/>
      <c r="E28" s="126">
        <f>sum(E19:E27)</f>
        <v>19434108</v>
      </c>
      <c r="F28" s="43"/>
      <c r="G28" s="43"/>
      <c r="H28" s="43"/>
      <c r="I28" s="43"/>
      <c r="J28" s="43"/>
      <c r="K28" s="43"/>
      <c r="L28" s="43"/>
      <c r="M28" s="43"/>
      <c r="N28" s="43"/>
      <c r="O28" s="43"/>
      <c r="P28" s="43"/>
      <c r="Q28" s="43"/>
      <c r="R28" s="43"/>
      <c r="S28" s="43"/>
      <c r="T28" s="43"/>
      <c r="U28" s="43"/>
      <c r="V28" s="43"/>
      <c r="W28" s="43"/>
      <c r="X28" s="43"/>
      <c r="Y28" s="43"/>
      <c r="Z28" s="43"/>
    </row>
    <row r="29">
      <c r="A29" s="65" t="s">
        <v>172</v>
      </c>
      <c r="B29" s="127"/>
      <c r="C29" s="128" t="s">
        <v>173</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174</v>
      </c>
      <c r="D30" s="117"/>
      <c r="E30" s="111">
        <v>3.2233199E7</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175</v>
      </c>
      <c r="D31" s="117"/>
      <c r="E31" s="111">
        <v>1936820.0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176</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177</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178</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179</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180</v>
      </c>
      <c r="D36" s="131"/>
      <c r="E36" s="126">
        <f>sum(E30:E35)</f>
        <v>34170019</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181</v>
      </c>
      <c r="D37" s="135"/>
      <c r="E37" s="136">
        <f>E36+E28</f>
        <v>53604127</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