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<sst xmlns="http://schemas.openxmlformats.org/spreadsheetml/2006/main" count="870" uniqueCount="255">
  <si>
    <t>SEEDS OF PEACE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</si>
  <si>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</si>
  <si>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</si>
  <si>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</si>
  <si>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</si>
  <si>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</si>
  <si>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</si>
  <si>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</si>
  <si>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</si>
  <si>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</si>
  <si>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</si>
  <si>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</si>
  <si>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</si>
  <si>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</si>
  <si>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</si>
  <si>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</si>
  <si>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</si>
  <si>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</si>
  <si>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</si>
  <si>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</si>
  <si>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</si>
  <si>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</si>
  <si>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</si>
  <si>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</si>
  <si>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</si>
  <si>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</si>
  <si>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</si>
  <si>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</si>
  <si>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</si>
  <si>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</si>
  <si>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</si>
  <si>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</si>
  <si>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</si>
  <si>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</si>
  <si>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</si>
  <si>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</si>
  <si>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</si>
  <si>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</si>
  <si>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</si>
  <si>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</si>
  <si>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</si>
  <si>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</si>
  <si>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</si>
  <si>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</si>
  <si>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</si>
  <si>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</si>
  <si>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</si>
  <si>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</si>
  <si>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</si>
  <si>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</si>
  <si>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</si>
  <si>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</si>
  <si>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</si>
  <si>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</si>
  <si>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</si>
  <si>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</si>
  <si>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</si>
  <si>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</si>
  <si>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</si>
  <si>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</si>
  <si>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</si>
  <si>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</si>
  <si>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</si>
  <si>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</si>
  <si>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CAMP FEES &amp; OTHER PROG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</si>
  <si>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</si>
  <si>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</si>
  <si>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</si>
  <si>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</si>
  <si>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</si>
  <si>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</si>
  <si>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</si>
  <si>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</si>
  <si>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</si>
  <si>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</si>
  <si>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</si>
  <si>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</si>
  <si>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</si>
  <si>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</si>
  <si>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</si>
  <si>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</si>
  <si>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</si>
  <si>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</si>
  <si>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</si>
  <si>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</si>
  <si>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</si>
  <si>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</si>
  <si>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</si>
  <si>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</si>
  <si>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</si>
  <si>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</si>
  <si>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</si>
  <si>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</si>
  <si>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</si>
  <si>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</si>
  <si>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</si>
  <si>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</si>
  <si>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</si>
  <si>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</si>
  <si>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</si>
  <si>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</si>
  <si>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</si>
  <si>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</si>
  <si>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</si>
  <si>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</si>
  <si>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</si>
  <si>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</si>
  <si>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</si>
  <si>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</si>
  <si>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</si>
  <si>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</si>
  <si>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</si>
  <si>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</si>
  <si>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</si>
  <si>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</si>
  <si>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</si>
  <si>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</si>
  <si>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</si>
  <si>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</si>
  <si>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</si>
  <si>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</si>
  <si>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</si>
  <si>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</si>
  <si>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</si>
  <si>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</si>
  <si>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</si>
  <si>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</si>
  <si>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</si>
  <si>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</si>
  <si>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</si>
  <si>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</si>
  <si>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</si>
  <si>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</si>
  <si>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</si>
  <si>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TRAVEL, HOTELS AND CONF</t>
  </si>
  <si>
    <t>KITCHEN FOOD AND SUPPLI</t>
  </si>
  <si>
    <t xml:space="preserve"> REPAIRS AND MAINTENANCE</t>
  </si>
  <si>
    <t>SECURITY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</si>
  <si>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</si>
  <si>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</si>
  <si>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</si>
  <si>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</si>
  <si>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</si>
  <si>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</si>
  <si>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</si>
  <si>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</si>
  <si>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</si>
  <si>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</si>
  <si>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</si>
  <si>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</si>
  <si>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</si>
  <si>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</si>
  <si>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</si>
  <si>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</si>
  <si>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</si>
  <si>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</si>
  <si>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</si>
  <si>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</si>
  <si>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</si>
  <si>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</si>
  <si>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</si>
  <si>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</si>
  <si>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</si>
  <si>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</si>
  <si>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</si>
  <si>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</si>
  <si>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</si>
  <si>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</si>
  <si>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</si>
  <si>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</si>
  <si>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</si>
  <si>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</si>
  <si>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</si>
  <si>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</si>
  <si>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</si>
  <si>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</si>
  <si>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</si>
  <si>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</si>
  <si>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</si>
  <si>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</si>
  <si>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</si>
  <si>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</si>
  <si>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</si>
  <si>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</si>
  <si>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</si>
  <si>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</si>
  <si>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</si>
  <si>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</si>
  <si>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</si>
  <si>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</si>
  <si>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</si>
  <si>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</si>
  <si>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</si>
  <si>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</si>
  <si>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</si>
  <si>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</si>
  <si>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</si>
  <si>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</si>
  <si>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</si>
  <si>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</si>
  <si>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</si>
  <si>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</si>
  <si>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</si>
  <si>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</si>
  <si>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</si>
  <si>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</si>
  <si>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</si>
  <si>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</si>
  <si>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</si>
  <si>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</si>
  <si>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</si>
  <si>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</si>
  <si>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</si>
  <si>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</si>
  <si>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</si>
  <si>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</si>
  <si>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</si>
  <si>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</si>
  <si>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</si>
  <si>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</si>
  <si>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</si>
  <si>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</si>
  <si>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</si>
  <si>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</si>
  <si>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</si>
  <si>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</si>
  <si>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</si>
  <si>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</si>
  <si>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</si>
  <si>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</si>
  <si>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</si>
  <si>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</si>
  <si>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</si>
  <si>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</si>
  <si>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</si>
  <si>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</si>
  <si>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</si>
  <si>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</si>
  <si>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</si>
  <si>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ENTERTAINMENT AND HOSPI</t>
  </si>
  <si>
    <t>KITCHEN FOOD &amp; SUPPLIES</t>
  </si>
  <si>
    <t>REPAIRS AND MAINTENANCE</t>
  </si>
  <si>
    <r>
      <rPr>
        <rFont val="Roboto"/>
        <b/>
        <color rgb="FF000000"/>
        <sz val="10.0"/>
      </rPr>
      <t xml:space="preserve">Program Expenses </t>
    </r>
    <r>
      <rPr>
        <rFont val="Roboto"/>
        <b/>
        <i/>
        <color rgb="FF000000"/>
        <sz val="10.0"/>
      </rPr>
      <t xml:space="preserve">(Program Efficiency Ratio) </t>
    </r>
  </si>
  <si>
    <t>CAMP FEES &amp; SPONSORSHIPS</t>
  </si>
  <si>
    <r>
      <rPr>
        <rFont val="Roboto"/>
        <color rgb="FF000000"/>
        <sz val="10.0"/>
      </rPr>
      <t xml:space="preserve">Gross amount from sales of </t>
    </r>
    <r>
      <rPr>
        <rFont val="Roboto"/>
        <color rgb="FF000000"/>
        <sz val="10.0"/>
      </rPr>
      <t>assets other than inventory</t>
    </r>
  </si>
  <si>
    <t>INSURANCE REINBURSEMENT</t>
  </si>
  <si>
    <t>EQUIPMENT AND VEHICLE R</t>
  </si>
  <si>
    <t>PROGRAM SERVICE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</si>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</sst>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SEEDS OF PEACE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7546253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97844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7448409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620700.75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1109517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1.787523215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781627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7546253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628854.4167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1.242937919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443373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7546253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628854.4167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0.7050487176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2.492571932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3372903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5459053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0.617854965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2984407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642561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3626968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7546253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0.4806316459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426637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2984407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0.1429553677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5658985</v>
      </c>
      <c r="E41" s="165">
        <f t="shared" ref="E41:E44" si="1">D41/$D$44</f>
        <v>0.7499066093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1356398</v>
      </c>
      <c r="E42" s="165">
        <f t="shared" si="1"/>
        <v>0.1797445699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530870</v>
      </c>
      <c r="E43" s="165">
        <f t="shared" si="1"/>
        <v>0.0703488208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7546253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4644321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530870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8.748509051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1578833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574786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2.746818816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2717147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SEEDS OF PEACE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771285.0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48678.0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4488515.0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3585.0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5308478</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995205.0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995205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15893.0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428487.0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551152.0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-122665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-122665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139168.0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139168.0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245</v>
      </c>
      <c r="D39" s="74"/>
      <c r="E39" s="48">
        <v>235025.0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235025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6431936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SEEDS OF PEACE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174050</v>
      </c>
      <c r="D5" s="99">
        <v>174050.0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310218</v>
      </c>
      <c r="D7" s="99">
        <v>172099.0</v>
      </c>
      <c r="E7" s="99">
        <v>102099.0</v>
      </c>
      <c r="F7" s="99">
        <v>36020.0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2223743</v>
      </c>
      <c r="D9" s="99">
        <v>1236601.0</v>
      </c>
      <c r="E9" s="99">
        <v>729720.0</v>
      </c>
      <c r="F9" s="99">
        <v>257422.0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398500</v>
      </c>
      <c r="D11" s="99">
        <v>194949.0</v>
      </c>
      <c r="E11" s="99">
        <v>150332.0</v>
      </c>
      <c r="F11" s="99">
        <v>53219.0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181966</v>
      </c>
      <c r="D12" s="99">
        <v>101190.0</v>
      </c>
      <c r="E12" s="99">
        <v>59712.0</v>
      </c>
      <c r="F12" s="99">
        <v>21064.0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5840</v>
      </c>
      <c r="D15" s="99">
        <v>0.0</v>
      </c>
      <c r="E15" s="99">
        <v>5840.0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185430</v>
      </c>
      <c r="D16" s="99">
        <v>0.0</v>
      </c>
      <c r="E16" s="99">
        <v>185430.0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759861</v>
      </c>
      <c r="D20" s="99">
        <v>612616.0</v>
      </c>
      <c r="E20" s="99">
        <v>128500.0</v>
      </c>
      <c r="F20" s="99">
        <v>18745.0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145856</v>
      </c>
      <c r="D21" s="99">
        <v>18783.0</v>
      </c>
      <c r="E21" s="99">
        <v>127073.0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153415</v>
      </c>
      <c r="D22" s="99">
        <v>77258.0</v>
      </c>
      <c r="E22" s="99">
        <v>55380.0</v>
      </c>
      <c r="F22" s="99">
        <v>20777.0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68070</v>
      </c>
      <c r="D23" s="99">
        <v>6877.0</v>
      </c>
      <c r="E23" s="99">
        <v>50751.0</v>
      </c>
      <c r="F23" s="99">
        <v>10442.0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242947</v>
      </c>
      <c r="D25" s="99">
        <v>144170.0</v>
      </c>
      <c r="E25" s="99">
        <v>52751.0</v>
      </c>
      <c r="F25" s="99">
        <v>46026.0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529105</v>
      </c>
      <c r="D26" s="99">
        <v>509317.0</v>
      </c>
      <c r="E26" s="99">
        <v>13518.0</v>
      </c>
      <c r="F26" s="99">
        <v>6270.0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15358</v>
      </c>
      <c r="D29" s="99">
        <v>0.0</v>
      </c>
      <c r="E29" s="99">
        <v>15358.0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102954</v>
      </c>
      <c r="D31" s="99">
        <v>71872.0</v>
      </c>
      <c r="E31" s="99">
        <v>30835.0</v>
      </c>
      <c r="F31" s="99">
        <v>247.0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213011</v>
      </c>
      <c r="D32" s="99">
        <v>50684.0</v>
      </c>
      <c r="E32" s="99">
        <v>162327.0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246</v>
      </c>
      <c r="C34" s="98">
        <f t="shared" si="1"/>
        <v>208321</v>
      </c>
      <c r="D34" s="99">
        <v>101510.0</v>
      </c>
      <c r="E34" s="99">
        <v>94184.0</v>
      </c>
      <c r="F34" s="99">
        <v>12627.0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152625</v>
      </c>
      <c r="D35" s="99">
        <v>152625.0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145481</v>
      </c>
      <c r="D36" s="99">
        <v>145025.0</v>
      </c>
      <c r="E36" s="99">
        <v>412.0</v>
      </c>
      <c r="F36" s="99">
        <v>44.0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68700</v>
      </c>
      <c r="D37" s="99">
        <v>68700.0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92187</v>
      </c>
      <c r="D38" s="99">
        <v>34315.0</v>
      </c>
      <c r="E38" s="99">
        <v>52157.0</v>
      </c>
      <c r="F38" s="99">
        <v>5715.0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6377638</v>
      </c>
      <c r="D40" s="104">
        <f t="shared" si="2"/>
        <v>3872641</v>
      </c>
      <c r="E40" s="104">
        <f t="shared" si="2"/>
        <v>2016379</v>
      </c>
      <c r="F40" s="104">
        <f t="shared" si="2"/>
        <v>488618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SEEDS OF PEACE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1368233.0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71897.0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57804.0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54416.0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1718014.0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1102419.0</v>
      </c>
      <c r="E12" s="109">
        <f>D11-D12</f>
        <v>615595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502256.0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32355.0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141486.0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2844042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802204.0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165175.0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967379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1400393.0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476270.0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1876663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2844042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SEEDS OF PEACE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6377638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102954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6274684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522890.3333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1440130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2.754172162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1400393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6377638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531469.8333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2.634943532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502256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6377638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531469.8333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0.9450320009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3.699204163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4488515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6431936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0.6978482062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2533961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580466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3114427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6377638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0.4883354935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398500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2533961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0.1572636674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248</v>
      </c>
      <c r="D41" s="75">
        <f>'Expenses 2023'!D40</f>
        <v>3872641</v>
      </c>
      <c r="E41" s="165">
        <f t="shared" ref="E41:E44" si="1">D41/$D$44</f>
        <v>0.6072218273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2016379</v>
      </c>
      <c r="E42" s="165">
        <f t="shared" si="1"/>
        <v>0.3161639152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488618</v>
      </c>
      <c r="E43" s="165">
        <f t="shared" si="1"/>
        <v>0.0766142575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6377638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5308478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488618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10.86427025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1552350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802204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1.935106282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2844042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SEEDS OF PEACE</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181</v>
      </c>
      <c r="D5" s="177">
        <f>'Ratios 2021'!D8</f>
        <v>4.202377932</v>
      </c>
      <c r="E5" s="177">
        <f>'Ratios 2022'!D8</f>
        <v>1.787523215</v>
      </c>
      <c r="F5" s="177">
        <f>'Ratios 2023'!D8</f>
        <v>2.754172162</v>
      </c>
      <c r="G5" s="177">
        <f>average(D5:F5)</f>
        <v>2.914691103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189</v>
      </c>
      <c r="D10" s="149">
        <f>'Ratios 2021'!D14</f>
        <v>4.550918134</v>
      </c>
      <c r="E10" s="149">
        <f>'Ratios 2022'!D14</f>
        <v>1.242937919</v>
      </c>
      <c r="F10" s="149">
        <f>'Ratios 2023'!D14</f>
        <v>2.634943532</v>
      </c>
      <c r="G10" s="177">
        <f>average(D10:F10)</f>
        <v>2.809599862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0.8311084535</v>
      </c>
      <c r="E15" s="180">
        <f>'Ratios 2022'!D20</f>
        <v>0.7050487176</v>
      </c>
      <c r="F15" s="180">
        <f>'Ratios 2023'!D20</f>
        <v>0.9450320009</v>
      </c>
      <c r="G15" s="177">
        <f>average(D15:F15)</f>
        <v>0.8270630573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0.7378803365</v>
      </c>
      <c r="E20" s="163">
        <f>'Ratios 2022'!D26</f>
        <v>0.617854965</v>
      </c>
      <c r="F20" s="163">
        <f>'Ratios 2023'!D26</f>
        <v>0.6978482062</v>
      </c>
      <c r="G20" s="181">
        <f>average(D20:F20)</f>
        <v>0.6845278359</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0.5886897761</v>
      </c>
      <c r="E25" s="163">
        <f>'Ratios 2022'!D33</f>
        <v>0.4806316459</v>
      </c>
      <c r="F25" s="163">
        <f>'Ratios 2023'!D33</f>
        <v>0.4883354935</v>
      </c>
      <c r="G25" s="181">
        <f>average(D25:F25)</f>
        <v>0.5192189718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0.1416294301</v>
      </c>
      <c r="E30" s="163">
        <f>'Ratios 2022'!D38</f>
        <v>0.1429553677</v>
      </c>
      <c r="F30" s="163">
        <f>'Ratios 2023'!D38</f>
        <v>0.1572636674</v>
      </c>
      <c r="G30" s="181">
        <f>average(D30:F30)</f>
        <v>0.1472828218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0.6831956891</v>
      </c>
      <c r="E35" s="163">
        <f>'Ratios 2022'!E41</f>
        <v>0.7499066093</v>
      </c>
      <c r="F35" s="163">
        <f>'Ratios 2023'!E41</f>
        <v>0.6072218273</v>
      </c>
      <c r="G35" s="181">
        <f t="shared" ref="G35:G37" si="1">average(D35:F35)</f>
        <v>0.6801080419</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0.2182941422</v>
      </c>
      <c r="E36" s="163">
        <f>'Ratios 2022'!E42</f>
        <v>0.1797445699</v>
      </c>
      <c r="F36" s="163">
        <f>'Ratios 2023'!E42</f>
        <v>0.3161639152</v>
      </c>
      <c r="G36" s="181">
        <f t="shared" si="1"/>
        <v>0.2380675424</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0.09851016871</v>
      </c>
      <c r="E37" s="163">
        <f>'Ratios 2022'!E43</f>
        <v>0.0703488208</v>
      </c>
      <c r="F37" s="163">
        <f>'Ratios 2023'!E43</f>
        <v>0.0766142575</v>
      </c>
      <c r="G37" s="181">
        <f t="shared" si="1"/>
        <v>0.08182441567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9.612499288</v>
      </c>
      <c r="E42" s="166">
        <f>'Ratios 2022'!D49</f>
        <v>8.748509051</v>
      </c>
      <c r="F42" s="166">
        <f>'Ratios 2023'!D49</f>
        <v>10.86427025</v>
      </c>
      <c r="G42" s="183">
        <f>average(D42:F42)</f>
        <v>9.741759529</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9.708398494</v>
      </c>
      <c r="E47" s="149">
        <f>'Ratios 2022'!D54</f>
        <v>2.746818816</v>
      </c>
      <c r="F47" s="149">
        <f>'Ratios 2023'!D54</f>
        <v>1.935106282</v>
      </c>
      <c r="G47" s="177">
        <f>average(D47:F47)</f>
        <v>4.796774531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SEEDS OF PEACE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SEEDS OF PEACE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4926.0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1170523.0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4563463.0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67552.0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5738912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434218.0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434218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11427.0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15267.0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15267.0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6184557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SEEDS OF PEACE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115996</v>
      </c>
      <c r="D4" s="99">
        <v>115996.0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50780</v>
      </c>
      <c r="D5" s="99">
        <v>50780.0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387041</v>
      </c>
      <c r="D7" s="99">
        <v>242987.0</v>
      </c>
      <c r="E7" s="99">
        <v>98184.0</v>
      </c>
      <c r="F7" s="99">
        <v>45870.0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2547801</v>
      </c>
      <c r="D9" s="99">
        <v>1602092.0</v>
      </c>
      <c r="E9" s="99">
        <v>645088.0</v>
      </c>
      <c r="F9" s="99">
        <v>300621.0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74146</v>
      </c>
      <c r="D10" s="99">
        <v>44449.0</v>
      </c>
      <c r="E10" s="99">
        <v>19854.0</v>
      </c>
      <c r="F10" s="99">
        <v>9843.0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341514</v>
      </c>
      <c r="D11" s="99">
        <v>204621.0</v>
      </c>
      <c r="E11" s="99">
        <v>91509.0</v>
      </c>
      <c r="F11" s="99">
        <v>45384.0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217283</v>
      </c>
      <c r="D12" s="99">
        <v>134445.0</v>
      </c>
      <c r="E12" s="99">
        <v>55851.0</v>
      </c>
      <c r="F12" s="99">
        <v>26987.0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830440</v>
      </c>
      <c r="D20" s="99">
        <v>746802.0</v>
      </c>
      <c r="E20" s="99">
        <v>9449.0</v>
      </c>
      <c r="F20" s="99">
        <v>74189.0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4679</v>
      </c>
      <c r="D21" s="99">
        <v>2714.0</v>
      </c>
      <c r="E21" s="99">
        <v>173.0</v>
      </c>
      <c r="F21" s="99">
        <v>1792.0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233051</v>
      </c>
      <c r="D22" s="99">
        <v>97002.0</v>
      </c>
      <c r="E22" s="99">
        <v>84238.0</v>
      </c>
      <c r="F22" s="99">
        <v>51811.0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20294</v>
      </c>
      <c r="D23" s="99">
        <v>20294.0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466421</v>
      </c>
      <c r="D25" s="99">
        <v>268195.0</v>
      </c>
      <c r="E25" s="99">
        <v>182874.0</v>
      </c>
      <c r="F25" s="99">
        <v>15352.0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60886</v>
      </c>
      <c r="D31" s="99">
        <v>40435.0</v>
      </c>
      <c r="E31" s="99">
        <v>20218.0</v>
      </c>
      <c r="F31" s="99">
        <v>233.0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186024</v>
      </c>
      <c r="D32" s="99">
        <v>106888.0</v>
      </c>
      <c r="E32" s="99">
        <v>79136.0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121060</v>
      </c>
      <c r="D34" s="99">
        <v>113312.0</v>
      </c>
      <c r="E34" s="99">
        <v>796.0</v>
      </c>
      <c r="F34" s="99">
        <v>6952.0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73122</v>
      </c>
      <c r="D35" s="99">
        <v>73122.0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60117</v>
      </c>
      <c r="D36" s="99">
        <v>57496.0</v>
      </c>
      <c r="E36" s="99">
        <v>181.0</v>
      </c>
      <c r="F36" s="99">
        <v>2440.0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39821</v>
      </c>
      <c r="D37" s="99">
        <v>39821.0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230076</v>
      </c>
      <c r="D38" s="99">
        <v>179092.0</v>
      </c>
      <c r="E38" s="99">
        <v>35432.0</v>
      </c>
      <c r="F38" s="99">
        <v>15552.0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6060552</v>
      </c>
      <c r="D40" s="104">
        <f t="shared" si="2"/>
        <v>4140543</v>
      </c>
      <c r="E40" s="104">
        <f t="shared" si="2"/>
        <v>1322983</v>
      </c>
      <c r="F40" s="104">
        <f t="shared" si="2"/>
        <v>597026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SEEDS OF PEACE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1035822.0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1065250.0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1056254.0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14865.0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285659.0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1406406.0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1038294.0</v>
      </c>
      <c r="E12" s="109">
        <f>D11-D12</f>
        <v>368112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419748.0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59383.0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38537.0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4343630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356171.0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356171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2298423.0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1689036.0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3987459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4343630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SEEDS OF PEACE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6060552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60886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5999666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499972.1667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2101072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4.202377932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2298423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6060552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505046</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4.550918134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419748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6060552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505046</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0.8311084535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5.033486386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4563463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6184557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0.7378803365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2934842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632943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3567785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6060552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0.5886897761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415660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2934842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0.1416294301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4140543</v>
      </c>
      <c r="E41" s="165">
        <f t="shared" ref="E41:E44" si="1">D41/$D$44</f>
        <v>0.6831956891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1322983</v>
      </c>
      <c r="E42" s="165">
        <f t="shared" si="1"/>
        <v>0.2182941422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597026</v>
      </c>
      <c r="E43" s="165">
        <f t="shared" si="1"/>
        <v>0.09851016871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6060552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5738912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597026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9.612499288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3457850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356171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9.708398494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4343630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SEEDS OF PEACE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898597.0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372821.0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3372903.0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285064.0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4644321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795308.0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795308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20581.0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34913.0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36070.0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-1157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-1157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214461.0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214461.0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5459053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SEEDS OF PEACE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414300</v>
      </c>
      <c r="D4" s="99">
        <v>414300.0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71297</v>
      </c>
      <c r="D5" s="99">
        <v>71297.0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374057</v>
      </c>
      <c r="D7" s="99">
        <v>239651.0</v>
      </c>
      <c r="E7" s="99">
        <v>97493.0</v>
      </c>
      <c r="F7" s="99">
        <v>36913.0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2610350</v>
      </c>
      <c r="D9" s="99">
        <v>1673490.0</v>
      </c>
      <c r="E9" s="99">
        <v>679407.0</v>
      </c>
      <c r="F9" s="99">
        <v>257453.0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16000</v>
      </c>
      <c r="D10" s="99">
        <v>9174.0</v>
      </c>
      <c r="E10" s="99">
        <v>5140.0</v>
      </c>
      <c r="F10" s="99">
        <v>1686.0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410637</v>
      </c>
      <c r="D11" s="99">
        <v>235375.0</v>
      </c>
      <c r="E11" s="99">
        <v>131995.0</v>
      </c>
      <c r="F11" s="99">
        <v>43267.0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215924</v>
      </c>
      <c r="D12" s="99">
        <v>137920.0</v>
      </c>
      <c r="E12" s="99">
        <v>55719.0</v>
      </c>
      <c r="F12" s="99">
        <v>22285.0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9882</v>
      </c>
      <c r="D15" s="99">
        <v>0.0</v>
      </c>
      <c r="E15" s="99">
        <v>9882.0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69836</v>
      </c>
      <c r="D16" s="99">
        <v>64128.0</v>
      </c>
      <c r="E16" s="99">
        <v>3414.0</v>
      </c>
      <c r="F16" s="99">
        <v>2294.0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5445</v>
      </c>
      <c r="D19" s="99">
        <v>0.0</v>
      </c>
      <c r="E19" s="99">
        <v>5445.0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1034354</v>
      </c>
      <c r="D20" s="99">
        <v>943818.0</v>
      </c>
      <c r="E20" s="99">
        <v>35963.0</v>
      </c>
      <c r="F20" s="99">
        <v>54573.0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24348</v>
      </c>
      <c r="D21" s="99">
        <v>22416.0</v>
      </c>
      <c r="E21" s="99">
        <v>130.0</v>
      </c>
      <c r="F21" s="99">
        <v>1802.0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328757</v>
      </c>
      <c r="D22" s="99">
        <v>197404.0</v>
      </c>
      <c r="E22" s="99">
        <v>76655.0</v>
      </c>
      <c r="F22" s="99">
        <v>54698.0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346502</v>
      </c>
      <c r="D25" s="99">
        <v>236023.0</v>
      </c>
      <c r="E25" s="99">
        <v>100914.0</v>
      </c>
      <c r="F25" s="99">
        <v>9565.0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701415</v>
      </c>
      <c r="D26" s="99">
        <v>676503.0</v>
      </c>
      <c r="E26" s="99">
        <v>3788.0</v>
      </c>
      <c r="F26" s="99">
        <v>21124.0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97844</v>
      </c>
      <c r="D31" s="99">
        <v>68307.0</v>
      </c>
      <c r="E31" s="99">
        <v>29304.0</v>
      </c>
      <c r="F31" s="99">
        <v>233.0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252600</v>
      </c>
      <c r="D32" s="99">
        <v>159978.0</v>
      </c>
      <c r="E32" s="99">
        <v>92219.0</v>
      </c>
      <c r="F32" s="99">
        <v>403.0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239</v>
      </c>
      <c r="C34" s="98">
        <f t="shared" si="1"/>
        <v>110587</v>
      </c>
      <c r="D34" s="99">
        <v>103725.0</v>
      </c>
      <c r="E34" s="99">
        <v>533.0</v>
      </c>
      <c r="F34" s="99">
        <v>6329.0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93901</v>
      </c>
      <c r="D35" s="99">
        <v>93594.0</v>
      </c>
      <c r="E35" s="99">
        <v>0.0</v>
      </c>
      <c r="F35" s="99">
        <v>307.0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65490</v>
      </c>
      <c r="D36" s="99">
        <v>65490.0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53078</v>
      </c>
      <c r="D37" s="99">
        <v>51510.0</v>
      </c>
      <c r="E37" s="99">
        <v>0.0</v>
      </c>
      <c r="F37" s="99">
        <v>1568.0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239649</v>
      </c>
      <c r="D38" s="99">
        <v>194882.0</v>
      </c>
      <c r="E38" s="99">
        <v>28397.0</v>
      </c>
      <c r="F38" s="99">
        <v>16370.0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7546253</v>
      </c>
      <c r="D40" s="104">
        <f t="shared" si="2"/>
        <v>5658985</v>
      </c>
      <c r="E40" s="104">
        <f t="shared" si="2"/>
        <v>1356398</v>
      </c>
      <c r="F40" s="104">
        <f t="shared" si="2"/>
        <v>530870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SEEDS OF PEACE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1010639.0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98878.0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260695.0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14865.0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193756.0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1422912.0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1021663.0</v>
      </c>
      <c r="E12" s="109">
        <f>D11-D12</f>
        <v>401249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443373.0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54554.0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239138.0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2717147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574786.0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491082.0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1065868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781627.0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869652.0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1651279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2717147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